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ocuments\1LICITACOES PREFEITURA\2022\PROCESSO N° 27 - CASAS POPULARES\"/>
    </mc:Choice>
  </mc:AlternateContent>
  <bookViews>
    <workbookView xWindow="0" yWindow="0" windowWidth="20490" windowHeight="7650"/>
  </bookViews>
  <sheets>
    <sheet name="ORÇAMENTO" sheetId="1" r:id="rId1"/>
    <sheet name="CRONOGRAMA"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G19" i="2"/>
  <c r="G17" i="2"/>
  <c r="G23" i="2"/>
  <c r="G16" i="2"/>
  <c r="G15" i="2"/>
  <c r="G14" i="2"/>
  <c r="G13" i="2"/>
  <c r="G12" i="2"/>
  <c r="E23" i="2"/>
  <c r="G9" i="2"/>
  <c r="I20" i="2"/>
  <c r="I18" i="2"/>
  <c r="I14" i="2"/>
  <c r="I12" i="2"/>
  <c r="G11" i="2"/>
  <c r="G10" i="2"/>
  <c r="G22" i="1" l="1"/>
  <c r="G23" i="1"/>
  <c r="G24" i="1"/>
  <c r="G25" i="1"/>
  <c r="G26" i="1"/>
  <c r="G27" i="1"/>
  <c r="G28" i="1"/>
  <c r="G29" i="1"/>
  <c r="G30" i="1"/>
  <c r="G31" i="1"/>
  <c r="E31" i="1" s="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H65" i="1" s="1"/>
  <c r="G66" i="1"/>
  <c r="G67" i="1"/>
  <c r="G68" i="1"/>
  <c r="G69" i="1"/>
  <c r="G70" i="1"/>
  <c r="G71" i="1"/>
  <c r="G72" i="1"/>
  <c r="G73" i="1"/>
  <c r="G74" i="1"/>
  <c r="G75" i="1"/>
  <c r="G76" i="1"/>
  <c r="G77" i="1"/>
  <c r="G78" i="1"/>
  <c r="G79" i="1"/>
  <c r="G80" i="1"/>
  <c r="G81" i="1"/>
  <c r="G82" i="1"/>
  <c r="G10" i="1"/>
  <c r="G11" i="1"/>
  <c r="G12" i="1"/>
  <c r="G13" i="1"/>
  <c r="G14" i="1"/>
  <c r="G15" i="1"/>
  <c r="G16" i="1"/>
  <c r="E16" i="1" s="1"/>
  <c r="G17" i="1"/>
  <c r="G18" i="1"/>
  <c r="G19" i="1"/>
  <c r="G20" i="1"/>
  <c r="G21" i="1"/>
  <c r="G9" i="1"/>
  <c r="G8" i="1"/>
  <c r="H76" i="1" l="1"/>
  <c r="H75" i="1"/>
  <c r="H64" i="1"/>
  <c r="H66" i="1"/>
  <c r="H67" i="1"/>
  <c r="H68" i="1"/>
  <c r="H63" i="1" l="1"/>
  <c r="H38" i="1"/>
  <c r="H17" i="1" l="1"/>
  <c r="I19" i="2" l="1"/>
  <c r="I16" i="2"/>
  <c r="I15" i="2"/>
  <c r="I17" i="2"/>
  <c r="I23" i="2" s="1"/>
  <c r="M25" i="2" s="1"/>
  <c r="I21" i="2"/>
  <c r="I13" i="2" l="1"/>
  <c r="H82" i="1"/>
  <c r="H43" i="1"/>
  <c r="H41" i="1"/>
  <c r="H40" i="1" l="1"/>
  <c r="H81" i="1"/>
  <c r="H80" i="1" l="1"/>
  <c r="H79" i="1"/>
  <c r="H28" i="1"/>
  <c r="H35" i="1"/>
  <c r="H78" i="1" l="1"/>
  <c r="H77" i="1"/>
  <c r="H74" i="1"/>
  <c r="H73" i="1" s="1"/>
  <c r="H72" i="1"/>
  <c r="H70" i="1"/>
  <c r="H71" i="1"/>
  <c r="H61" i="1"/>
  <c r="H59" i="1"/>
  <c r="H58" i="1"/>
  <c r="H57" i="1"/>
  <c r="H56" i="1"/>
  <c r="H29" i="1"/>
  <c r="H27" i="1" s="1"/>
  <c r="H33" i="1"/>
  <c r="H32" i="1"/>
  <c r="H34" i="1"/>
  <c r="H30" i="1" l="1"/>
  <c r="H69" i="1"/>
  <c r="H37" i="1"/>
  <c r="H25" i="1"/>
  <c r="H24" i="1"/>
  <c r="H26" i="1"/>
  <c r="H39" i="1"/>
  <c r="H21" i="1"/>
  <c r="H8" i="1"/>
  <c r="H44" i="1"/>
  <c r="H45" i="1"/>
  <c r="H46" i="1"/>
  <c r="H47" i="1"/>
  <c r="H48" i="1"/>
  <c r="H49" i="1"/>
  <c r="H50" i="1"/>
  <c r="H51" i="1"/>
  <c r="H52" i="1"/>
  <c r="H53" i="1"/>
  <c r="H55" i="1"/>
  <c r="H60" i="1"/>
  <c r="H62" i="1"/>
  <c r="H36" i="1" l="1"/>
  <c r="H42" i="1"/>
  <c r="H54" i="1"/>
  <c r="H11" i="1"/>
  <c r="H14" i="1"/>
  <c r="H18" i="1"/>
  <c r="H19" i="1"/>
  <c r="H12" i="1"/>
  <c r="H13" i="1"/>
  <c r="H20" i="1"/>
  <c r="H9" i="1"/>
  <c r="H7" i="1" s="1"/>
  <c r="H15" i="1"/>
  <c r="H23" i="1"/>
  <c r="H22" i="1" s="1"/>
  <c r="H10" i="1" l="1"/>
  <c r="H83" i="1" s="1"/>
</calcChain>
</file>

<file path=xl/sharedStrings.xml><?xml version="1.0" encoding="utf-8"?>
<sst xmlns="http://schemas.openxmlformats.org/spreadsheetml/2006/main" count="264" uniqueCount="184">
  <si>
    <t>LOCAL :</t>
  </si>
  <si>
    <t>ÁREA:</t>
  </si>
  <si>
    <t>ITEM</t>
  </si>
  <si>
    <t xml:space="preserve">CÓDIGO </t>
  </si>
  <si>
    <t>DISCRIMINAÇÃO</t>
  </si>
  <si>
    <t>UNID.</t>
  </si>
  <si>
    <t>QUANT.</t>
  </si>
  <si>
    <t>CUSTO UNIT.</t>
  </si>
  <si>
    <t>CUSTO UNIT+BDI</t>
  </si>
  <si>
    <t>CUSTO SERVIÇO</t>
  </si>
  <si>
    <t>1</t>
  </si>
  <si>
    <t>SERVIÇOS PRELIMINARES</t>
  </si>
  <si>
    <t>M</t>
  </si>
  <si>
    <t>M2</t>
  </si>
  <si>
    <t>TOTAL DA OBRA</t>
  </si>
  <si>
    <t xml:space="preserve">TELHADO </t>
  </si>
  <si>
    <t>3.1</t>
  </si>
  <si>
    <t xml:space="preserve">(COMPOSIÇÃO REPRESENTATIVA) DO SERVIÇO DE INST. TUBO PVC, SÉRIE N, ESGOTO PREDIAL, 100 MM ( SUB-COLETOR AÉREO), INCL. CONEXÕES E CORTES, FIXAÇÕES, P/ PRÉDIOS. </t>
  </si>
  <si>
    <t>KG</t>
  </si>
  <si>
    <t>COTAÇÃO</t>
  </si>
  <si>
    <t>1.1</t>
  </si>
  <si>
    <t>1.2</t>
  </si>
  <si>
    <t xml:space="preserve">INSTALAÇÃO ELÉTRICA </t>
  </si>
  <si>
    <t>2.1</t>
  </si>
  <si>
    <t>4.2</t>
  </si>
  <si>
    <t>8.1</t>
  </si>
  <si>
    <t>M3</t>
  </si>
  <si>
    <t>8.3</t>
  </si>
  <si>
    <t>CABO DE COBRE FLEXÍVEL ISOLADO, 1,5 MM², ANTI-CHAMA 450/750 V, PARA CIRCUITOS TERMINAIS - FORNECIMENTO E INSTALAÇÃO.</t>
  </si>
  <si>
    <t>CABO DE COBRE FLEXÍVEL ISOLADO, 2,5 MM², ANTI-CHAMA 450/750 V, PARA CIRCUITOS TERMINAIS - FORNECIMENTO E INSTALAÇÃO.</t>
  </si>
  <si>
    <t>CABO DE COBRE FLEXÍVEL ISOLADO, 6 MM², ANTI-CHAMA 450/750 V, PARA CIRCUITOS TERMINAIS - FORNECIMENTO E INSTALAÇÃO.</t>
  </si>
  <si>
    <t>INTERRUPTOR SIMPLES (1 MÓDULO), 10A/250V, INCLUINDO SUPORTE E PLACA - FORNECIMENTO E INSTALAÇÃO.</t>
  </si>
  <si>
    <t>TOMADA MÉDIA DE EMBUTIR (1 MÓDULO), 2P+T 10 A, INCLUINDO SUPORTE E PLACA - FORNECIMENTO E INSTALAÇÃO.</t>
  </si>
  <si>
    <t>EDELCI MINGOTTI</t>
  </si>
  <si>
    <t>ENG. CIVIL</t>
  </si>
  <si>
    <t>CREA/SC 166074-30</t>
  </si>
  <si>
    <t>DISJUNTOR MONOPOLAR TIPO DIN, CORRENTE NOMINAL DE 20A - FORNECIMENTO E INSTALAÇÃO.</t>
  </si>
  <si>
    <t>DISJUNTOR MONOPOLAR TIPO DIN, CORRENTE NOMINAL DE 40A - FORNECIMENTO E INSTALAÇÃO.</t>
  </si>
  <si>
    <t>INTERRUPTOR SIMPLES (1 MÓDULO) COM INTERRUPTOR PARALELO (2 MÓDULOS), 1 0A/250V, INCLUINDO SUPORTE E PLACA - FORNECIMENTO E INSTALAÇÃO.</t>
  </si>
  <si>
    <t>FOSSA E BIOFILTRO EM POLIETILENO - 325 LITROS FORNECIMENTO E INSTALAÇÃO</t>
  </si>
  <si>
    <t>PLACA DE OBRA (PARA CONSTRUÇÃO CIVIL) EM CHAPA DE AÇO GALVANIZADO  *N.22*, ADESIVADA, DE *2,0 X 1,125M</t>
  </si>
  <si>
    <t>INSTALAÇÃO HID/SAN.</t>
  </si>
  <si>
    <t xml:space="preserve">M </t>
  </si>
  <si>
    <t>(COMPOSIÇÃO REPRESENTATIVA) DO SERVIÇO DE INSTALAÇÃO DE TUBOS DE PVC, SOLDÁVEL, ÁGUA FRIA, DN 25 MM (INSTALADO EM RAMAL, SUB-RAMAL, RAMAL DE DISTRIBUIÇÃO OU PRUMADA), INCLUSIVE CONEXÕES, CORTES E FIXAÇÕES.</t>
  </si>
  <si>
    <t>ELETRODUTO FLEXÍVEL LISO, PEAD, DN 32 MM (1"), PARA CIRCUITOS TERMINAI S, INSTALADO EM PAREDE - FORNECIMENTO E INSTALAÇÃO.</t>
  </si>
  <si>
    <t>LIMPEZA DA OBRA</t>
  </si>
  <si>
    <t>LIMPEZA DE PISO CERÂMICO OU PORCELANATO COM VASSOURA A SECO.</t>
  </si>
  <si>
    <t>8.4</t>
  </si>
  <si>
    <t>9.1</t>
  </si>
  <si>
    <t>9.2</t>
  </si>
  <si>
    <t>11.1</t>
  </si>
  <si>
    <t xml:space="preserve">CRONOGRAMA </t>
  </si>
  <si>
    <t>DESCRIÇÃO</t>
  </si>
  <si>
    <t>TOTAL</t>
  </si>
  <si>
    <t>Mês 01</t>
  </si>
  <si>
    <t>R$</t>
  </si>
  <si>
    <t>%</t>
  </si>
  <si>
    <t>ESQUADRIAS</t>
  </si>
  <si>
    <t>TELHADO</t>
  </si>
  <si>
    <t>ACESSORIOS</t>
  </si>
  <si>
    <t>INSTALAÇÃO ELETRICA</t>
  </si>
  <si>
    <t>Edelci Mingotti</t>
  </si>
  <si>
    <t>Eng. Civil CREA/SC 166074-3</t>
  </si>
  <si>
    <r>
      <rPr>
        <b/>
        <sz val="11"/>
        <color theme="1"/>
        <rFont val="Cambria"/>
        <family val="1"/>
      </rPr>
      <t>MUNICIPIO :</t>
    </r>
    <r>
      <rPr>
        <sz val="11"/>
        <color theme="1"/>
        <rFont val="Cambria"/>
        <family val="1"/>
      </rPr>
      <t xml:space="preserve"> JARDINÓPOLIS  SC </t>
    </r>
  </si>
  <si>
    <t>LOCACAO CONVENCIONAL DE OBRA, UTILIZANDO GABARITO DE TÁBUAS CORRIDAS PONTALETADAS A CADA 2,00M - 2 UTILIZAÇÕES.</t>
  </si>
  <si>
    <t>FUNDAÇÕES DE CONCRETO ARMADO</t>
  </si>
  <si>
    <t>ESCAVAÇÃO MANUAL PARA BLOCO DE COROAMENTO OU SAPATA, COM PREVISÃO DE FÔRMA.</t>
  </si>
  <si>
    <t>FABRICAÇÃO, MONTAGEM E DESMONTAGEM DE FÔRMA PARA SAPATA, EM MADEIRA SERRADA, E=25 MM, 4 UTILIZAÇÕES.</t>
  </si>
  <si>
    <t>ARMAÇÃO DE BLOCO, VIGA BALDRAME OU SAPATA UTILIZANDO AÇO CA-50 DE 10 MM - MONTAGEM.</t>
  </si>
  <si>
    <t>CONCRETAGEM DE SAPATAS, FCK 30 MPA, COM USO DE BOMBA LANÇAMENTO, ADENSAMENTO E ACABAMENTO.</t>
  </si>
  <si>
    <t>ESCAVAÇÃO MANUAL DE VALA PARA VIGA BALDRAME, COM PREVISÃO DE FÔRMA.</t>
  </si>
  <si>
    <t>FABRICAÇÃO, MONTAGEM E DESMONTAGEM DE FÔRMA PARA VIGA BALDRAME, EM MADEIRA SERRADA, E=25 MM, 4 UTILIZAÇÕES.</t>
  </si>
  <si>
    <t>CONCRETAGEM DE BLOCOS DE COROAMENTO E VIGAS BALDRAMES, FCK 30 MPA, COMUSO DE BOMBA LANÇAMENTO, ADENSAMENTO E ACABAMENTO.</t>
  </si>
  <si>
    <t>IMPERMEABILIZAÇÃO DE SUPERFÍCIE COM EMULSÃO ASFÁLTICA, 2 DEMÃOS</t>
  </si>
  <si>
    <t>REATERRO MANUAL APILOADO COM SOQUETE.</t>
  </si>
  <si>
    <t>ESTRUTURA DE CONCRETO</t>
  </si>
  <si>
    <t>MONTAGEM E DESMONTAGEM DE FÔRMA DE PILARES RETANGULARES E ESTRUTURAS SIMILARES, PÉ-DIREITO SIMPLES, EM CHAPA DE MADEIRA COMPENSADA RESINADA, 4 UTILIZAÇÕES.</t>
  </si>
  <si>
    <t>ARMAÇÃO DE PILAR OU VIGA DE UMA ESTRUTURA CONVENCIONAL DE CONCRETO ARMADO EM UMA EDIFICAÇÃO TÉRREA OU SOBRADO UTILIZANDO AÇO CA-60 DE 5,0 MM- MONTAGEM.</t>
  </si>
  <si>
    <t>CONCRETAGEM DE PILARES, FCK = 25 MPA, COM USO DE BOMBA EM EDIFICAÇÃO COM SEÇÃO MÉDIA DE PILARES MAIOR QUE 0,25 M² - LANÇAMENTO,  ADENSAMENTO E ACABAMENTO.</t>
  </si>
  <si>
    <t>VERGA MOLDADA IN LOCO EM CONCRETO PARA PORTAS COM MAIS DE 1,5 M DE VÃO</t>
  </si>
  <si>
    <t>VERGA MOLDADA IN LOCO EM CONCRETO PARA JANELAS COM ATÉ 1,5 M DE VÃO.</t>
  </si>
  <si>
    <t>CONTRAVERGA MOLDADA IN LOCO EM CONCRETO PARA VÃOS DE ATÉ 1,5 M DE COMPRIMENTO.</t>
  </si>
  <si>
    <t>CAIXA DE GORDURA PEQUENA (CAPACIDADE: 19 L), CIRCULAR, EM PVC, DIÂMETRO INTERNO= 0,3 M.</t>
  </si>
  <si>
    <t>REGISTRO DE ESFERA, PVC, SOLDÁVEL, DN 25 MM, INSTALADO EM RESERVAÇÃO DE ÁGUA DE EDIFICAÇÃO QUE POSSUA RESERVATÓRIO DE FIBRA/FIBROCIMENTO FORNECIMENTO E INSTALAÇÃO.</t>
  </si>
  <si>
    <t>CAIXA D´ÁGUA EM POLIETILENO, 500 LITROS - FORNECIMENTO E INSTALAÇÃO.</t>
  </si>
  <si>
    <t>(COMPOSIÇÃO REPRESENTATIVA) DO SERVIÇO DE INST. TUBO PVC, SÉRIE N, ESGOTO PREDIAL, DN 75 MM, (INST. EM RAMAL DE DESCARGA, RAMAL DE ESG. SANITÁRIO, PRUMADA DE ESG. SANITÁRIO OU VENTILAÇÃO), INCL. CONEXÕES, CORTES E FIXAÇÕES.</t>
  </si>
  <si>
    <t xml:space="preserve">REVESTIMENTO CERAMICO </t>
  </si>
  <si>
    <t>RODAPÉ CERÂMICO DE 7CM DE ALTURA COM PLACAS TIPO ESMALTADA EXTRAIMENSÕES 35X35CM.</t>
  </si>
  <si>
    <t>REVESTIMENTO CERÂMICO PARA PAREDES INTERNAS COM PLACAS TIPO ESMALTADA EXTRA DE DIMENSÕES 25X35 CM APLICADAS EM AMBIENTES DE ÁREA MAIOR QUE 5M² NA ALTURA INTEIRA DAS PAREDES.</t>
  </si>
  <si>
    <t>VASO SANITARIO SIFONADO CONVENCIONAL PARA PCD SEM FURO FRONTAL COM LOUÇA BRANCA SEM ASSENTO, INCLUSO CONJUNTO DE LIGAÇÃO PARA BACIA SANITÁRIA AJUSTÁVEL - FORNECIMENTO E INSTALAÇÃO.</t>
  </si>
  <si>
    <t>EMBOÇO, PARA RECEBIMENTO DE CERÂMICA, EM ARGAMASSA TRAÇO 1:2:8, PREPARO MECÂNICO COM BETONEIRA 400L, APLICADO MANUALMENTE EM FACES INTERNAS DE PAREDES, PARA AMBIENTE COM ÁREA MENOR QUE 5M2, ESPESSURA DE 20MM, OM EXECUÇÃO DE TALISCAS.</t>
  </si>
  <si>
    <t>PISO/CONTRAPISO ARMADO</t>
  </si>
  <si>
    <t>PISO EM CONCRETO 20 MPA PREPARO MECÂNICO, ESPESSURA 7CM.</t>
  </si>
  <si>
    <t>LASTRO COM MATERIAL GRANULAR (PEDRA BRITADA N.1 E PEDRA BRITADA N.2), APLICADO EM PISOS OU LAJES SOBRE SOLO, ESPESSURA DE *10 CM*.</t>
  </si>
  <si>
    <t>ALVENARIA/ FECHAMENTO DE PAREDE</t>
  </si>
  <si>
    <t xml:space="preserve">CAIXA DE INSPEÇÃO, CIRCULAR, EM POLIETILENO </t>
  </si>
  <si>
    <t>PORTA DE MADEIRA PARA PINTURA, SEMI-OCA (LEVE OU MÉDIA), 70X210CM, ESPESSURA DE 3,5CM, INCLUSO DOBRADIÇAS - FORNECIMENTO E INSTALAÇÃO.</t>
  </si>
  <si>
    <t>UNID</t>
  </si>
  <si>
    <t>FORRO</t>
  </si>
  <si>
    <t>LUMINÁRIA TIPO PLAFON, DE SOBREPOR, COM 1 LÂMPADA LED DE 12/13 W, FORNECIMENTO E INSTALAÇÃO.</t>
  </si>
  <si>
    <t>2.2</t>
  </si>
  <si>
    <t>2.3</t>
  </si>
  <si>
    <t>2.4</t>
  </si>
  <si>
    <t>2.5</t>
  </si>
  <si>
    <t>2.6</t>
  </si>
  <si>
    <t>2.7</t>
  </si>
  <si>
    <t>2.8</t>
  </si>
  <si>
    <t>2.9</t>
  </si>
  <si>
    <t>2.10</t>
  </si>
  <si>
    <t>3.2</t>
  </si>
  <si>
    <t>3.3</t>
  </si>
  <si>
    <t>3.4</t>
  </si>
  <si>
    <t>4.1</t>
  </si>
  <si>
    <t>5.1</t>
  </si>
  <si>
    <t>5.3</t>
  </si>
  <si>
    <t>5.4</t>
  </si>
  <si>
    <t>5.5</t>
  </si>
  <si>
    <t>6.1</t>
  </si>
  <si>
    <t>6.2</t>
  </si>
  <si>
    <t>7.1</t>
  </si>
  <si>
    <t>8.2</t>
  </si>
  <si>
    <t>8.8</t>
  </si>
  <si>
    <t>8.9</t>
  </si>
  <si>
    <t>8.10</t>
  </si>
  <si>
    <t>8.11</t>
  </si>
  <si>
    <t>9.3</t>
  </si>
  <si>
    <t>9.4</t>
  </si>
  <si>
    <t>9.5</t>
  </si>
  <si>
    <t>9.6</t>
  </si>
  <si>
    <t>9.8</t>
  </si>
  <si>
    <t>10.1</t>
  </si>
  <si>
    <t>10.2</t>
  </si>
  <si>
    <t>10.3</t>
  </si>
  <si>
    <t>11.2</t>
  </si>
  <si>
    <t>11.3</t>
  </si>
  <si>
    <t>Município de Jardinópolis-SC</t>
  </si>
  <si>
    <t>Mês 02</t>
  </si>
  <si>
    <t>PISO/CONTRAPIOS</t>
  </si>
  <si>
    <t>ALVENARIA</t>
  </si>
  <si>
    <t>INSTALAÇÃO HID./SAN.</t>
  </si>
  <si>
    <t>REVESTIMENTO DE PAREDE/ PINTURA</t>
  </si>
  <si>
    <t>47,30m²</t>
  </si>
  <si>
    <t>ARMAÇÃO DE PILAR OU VIGA DE UMA ESTRUTURA CONVENCIONAL DE CONCRETO ARMADO EM UMA EDIFICAÇÃO TÉRREA OU SOBRADO UTILIZANDO AÇO CA-50 DE 8,0 MM - MONTAGEM.</t>
  </si>
  <si>
    <t>ALVENARIA DE VEDAÇÃO DE BLOCOS CERÂMICOS FURADOS NA HORIZONTAL DE 9X14X19CM (ESPESSURA 9CM) DE PAREDES COM ÁREA LÍQUIDA MAIOR OU IGUAL A 6M²SEM VÃOS E ARGAMASSA DE ASSENTAMENTO COM PREPARO MANUAL.</t>
  </si>
  <si>
    <t>TRAMA DE MADEIRA COMPOSTA POR TERÇAS PARA TELHADOS DE ATÉ 2 ÁGUAS PARA TELHA ONDULADA DE FIBROCIMENTO, METÁLICA, PLÁSTICA OU TERMOACÚSTICA, INCLUSO TRANSPORTE VERTICAL.</t>
  </si>
  <si>
    <t>TELHAMENTO COM TELHA ONDULADA DE FIBROCIMENTO E = 6 MM, COM RECOBRIMENTO LATERAL DE 1/4 DE ONDA PARA TELHADO COM INCLINAÇÃO MAIOR QUE 10°, COM ATÉ 2 ÁGUAS, INCLUSO IÇAMENTO.</t>
  </si>
  <si>
    <t>CUMEEIRA PARA TELHA DE FIBROCIMENTO ONDULADA E = 6 MM, INCLUSO ACESSÓRIOS DE FIXAÇÃO E IÇAMENTO.</t>
  </si>
  <si>
    <t>FORRO EM RÉGUAS DE PVC, FRISADO, PARA AMBIENTES RESIDENCIAIS, INCLUSIVE ESTRUTURA DE FIXAÇÃO.</t>
  </si>
  <si>
    <t>QUADRO DE DISTRIBUIÇÃO DE ENERGIA EM PVC, DE EMBUTIR, SEM BARRAMENTO, PARA 6 DISJUNTORES - FORNECIMENTO E INSTALAÇÃO.</t>
  </si>
  <si>
    <t>CHAPISCO APLICADO EM ALVENARIA (COM PRESENÇA DE VÃOS) E ESTRUTURAS DE CONCRETO DE FACHADA, COM COLHER DE PEDREIRO. ARGAMASSA TRAÇO 1:3 COM PREPARO MANUAL.</t>
  </si>
  <si>
    <t>MASSA ÚNICA, PARA RECEBIMENTO DE PINTURA, EM ARGAMASSA TRAÇO 1:2:8, PREPARO MANUAL, APLICADA MANUALMENTE EM FACES  DE PAREDES, ESPESSURA DE 10MM, COM EXECUÇÃO DE TALISCAS.</t>
  </si>
  <si>
    <t>PINTURA TINTA DE ACABAMENTO (PIGMENTADA) ESMALTE SINTÉTICO ACETINADO E M MADEIRA, 3 DEMÃOS.</t>
  </si>
  <si>
    <t>LAVATÓRIO LOUÇA BRANCA COM COLUNA, 45 X 55CM OU EQUIVALENTE, PADRÃO MÉDIO - FORNECIMENTO E INSTALAÇÃO.</t>
  </si>
  <si>
    <t>TORNEIRA CROMADA DE MESA, 1/2 OU 3/4, PARA LAVATÓRIO, PADRÃO POPULAR- FORNECIMENTO E INSTALAÇÃO.</t>
  </si>
  <si>
    <t>SIFÃO DO TIPO FLEXÍVEL EM PVC 1 X 1.1/2 - FORNECIMENTO E INSTALAÇÃO.</t>
  </si>
  <si>
    <t>UNIDAD.</t>
  </si>
  <si>
    <t>J</t>
  </si>
  <si>
    <t>BDI DESONERADO = 23%</t>
  </si>
  <si>
    <t>JANELA E PORTA DE CORRER 2 FOLHAS FIXA DE ALUMÍNIO PARA VIDRO, COM VIDRO INCOLOR 8MM, BATENTE E FERRAGENS. EXCLUSIVE ACABAMENTO. FORNECIMENTO E INSTALAÇÃO.</t>
  </si>
  <si>
    <t>APLICAÇÃO MANUAL DE FUNDO SELADOR ACRÍLICO EM PAREDES.</t>
  </si>
  <si>
    <t>APLICAÇÃO MANUAL DE TINTA LÁTEX ACRÍLICA EM PAREDE  DE CASAS, DUAS DEMÃOS.</t>
  </si>
  <si>
    <t>2.11</t>
  </si>
  <si>
    <t>5.2</t>
  </si>
  <si>
    <t>6.3</t>
  </si>
  <si>
    <t>8.5</t>
  </si>
  <si>
    <t>8.6</t>
  </si>
  <si>
    <t>8.7</t>
  </si>
  <si>
    <t>9.7</t>
  </si>
  <si>
    <t>10.4</t>
  </si>
  <si>
    <t>10.5</t>
  </si>
  <si>
    <t>12.1</t>
  </si>
  <si>
    <t>12.2</t>
  </si>
  <si>
    <t>13.1</t>
  </si>
  <si>
    <t>REVESTIMENTO CERÂMICO PARA PISO COM PLACAS TIPO ESMALTADA PADRÃO POPULAR DE DIMENSÕES 35X35 CM APLICADA EM AMBIENTES DE ÁREA MAIOR QUE 10 M2.</t>
  </si>
  <si>
    <r>
      <rPr>
        <b/>
        <sz val="11"/>
        <color theme="1"/>
        <rFont val="Cambria"/>
        <family val="1"/>
      </rPr>
      <t>OBRA:</t>
    </r>
    <r>
      <rPr>
        <sz val="11"/>
        <color theme="1"/>
        <rFont val="Cambria"/>
        <family val="1"/>
      </rPr>
      <t xml:space="preserve"> RESIDENCIA UNIFAMILIAR </t>
    </r>
  </si>
  <si>
    <r>
      <rPr>
        <b/>
        <sz val="11"/>
        <color theme="1"/>
        <rFont val="Cambria"/>
        <family val="1"/>
      </rPr>
      <t>ÁREA:</t>
    </r>
    <r>
      <rPr>
        <sz val="11"/>
        <color theme="1"/>
        <rFont val="Cambria"/>
        <family val="1"/>
      </rPr>
      <t xml:space="preserve"> 47,30m²</t>
    </r>
  </si>
  <si>
    <t>RESIDENCIA UNIFAMILIAR 47,30M²</t>
  </si>
  <si>
    <t>DATA: 08/12/2021</t>
  </si>
  <si>
    <t>REFERÊNCIA CUSTOS  SINAPI 11/2021</t>
  </si>
  <si>
    <t>12.3</t>
  </si>
  <si>
    <t>12.4</t>
  </si>
  <si>
    <t>13.2</t>
  </si>
  <si>
    <t>14.1</t>
  </si>
  <si>
    <t>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</si>
</sst>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0" x14ac:knownFonts="1">
    <font>
      <sz val="11"/>
      <color theme="1"/>
      <name val="Calibri"/>
      <family val="2"/>
      <scheme val="minor"/>
    </font>
    <font>
      <sz val="11"/>
      <color theme="1"/>
      <name val="Calibri"/>
      <family val="2"/>
      <scheme val="minor"/>
    </font>
    <font>
      <b/>
      <sz val="8"/>
      <color indexed="8"/>
      <name val="Arial"/>
      <family val="2"/>
    </font>
    <font>
      <sz val="8"/>
      <color indexed="8"/>
      <name val="Arial"/>
      <family val="2"/>
    </font>
    <font>
      <b/>
      <sz val="9"/>
      <color indexed="8"/>
      <name val="Arial"/>
      <family val="2"/>
    </font>
    <font>
      <sz val="8"/>
      <color theme="1"/>
      <name val="Calibri"/>
      <family val="2"/>
      <scheme val="minor"/>
    </font>
    <font>
      <b/>
      <sz val="11"/>
      <color theme="1"/>
      <name val="Calibri"/>
      <family val="2"/>
      <scheme val="minor"/>
    </font>
    <font>
      <b/>
      <sz val="10"/>
      <color indexed="8"/>
      <name val="Arial"/>
      <family val="2"/>
    </font>
    <font>
      <b/>
      <sz val="12"/>
      <color indexed="8"/>
      <name val="Cambria"/>
      <family val="1"/>
    </font>
    <font>
      <b/>
      <sz val="9"/>
      <color indexed="8"/>
      <name val="Cambria"/>
      <family val="1"/>
    </font>
    <font>
      <b/>
      <sz val="9"/>
      <color theme="1"/>
      <name val="Cambria"/>
      <family val="1"/>
    </font>
    <font>
      <sz val="9"/>
      <color theme="1"/>
      <name val="Cambria"/>
      <family val="1"/>
    </font>
    <font>
      <sz val="9"/>
      <color indexed="8"/>
      <name val="Cambria"/>
      <family val="1"/>
    </font>
    <font>
      <sz val="9"/>
      <name val="Cambria"/>
      <family val="1"/>
    </font>
    <font>
      <sz val="11"/>
      <color theme="1"/>
      <name val="Cambria"/>
      <family val="1"/>
    </font>
    <font>
      <sz val="10"/>
      <color theme="1"/>
      <name val="Cambria"/>
      <family val="1"/>
    </font>
    <font>
      <b/>
      <sz val="11"/>
      <color theme="1"/>
      <name val="Cambria"/>
      <family val="1"/>
    </font>
    <font>
      <b/>
      <sz val="18"/>
      <color theme="1"/>
      <name val="Cambria"/>
      <family val="1"/>
    </font>
    <font>
      <b/>
      <sz val="9"/>
      <name val="Cambria"/>
      <family val="1"/>
    </font>
    <font>
      <sz val="11"/>
      <color indexed="8"/>
      <name val="Cambria"/>
      <family val="1"/>
    </font>
  </fonts>
  <fills count="12">
    <fill>
      <patternFill patternType="none"/>
    </fill>
    <fill>
      <patternFill patternType="gray125"/>
    </fill>
    <fill>
      <patternFill patternType="solid">
        <fgColor indexed="9"/>
        <bgColor indexed="41"/>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31"/>
      </patternFill>
    </fill>
    <fill>
      <patternFill patternType="solid">
        <fgColor theme="4" tint="-0.249977111117893"/>
        <bgColor indexed="64"/>
      </patternFill>
    </fill>
    <fill>
      <patternFill patternType="solid">
        <fgColor theme="4" tint="-0.249977111117893"/>
        <bgColor indexed="31"/>
      </patternFill>
    </fill>
    <fill>
      <patternFill patternType="solid">
        <fgColor theme="4" tint="0.59999389629810485"/>
        <bgColor indexed="31"/>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31"/>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0" fontId="0" fillId="0" borderId="0" xfId="0" applyBorder="1"/>
    <xf numFmtId="4" fontId="0" fillId="0" borderId="0" xfId="0" applyNumberFormat="1"/>
    <xf numFmtId="0" fontId="5" fillId="0" borderId="0" xfId="0" applyFont="1" applyFill="1" applyBorder="1"/>
    <xf numFmtId="0" fontId="0" fillId="0" borderId="0" xfId="0" applyFill="1" applyBorder="1"/>
    <xf numFmtId="14" fontId="5" fillId="0" borderId="0" xfId="0" applyNumberFormat="1" applyFont="1" applyFill="1" applyBorder="1"/>
    <xf numFmtId="0" fontId="2" fillId="0" borderId="0" xfId="0" applyFont="1" applyFill="1" applyBorder="1" applyAlignment="1">
      <alignment horizontal="center" vertical="center" wrapText="1"/>
    </xf>
    <xf numFmtId="4" fontId="4" fillId="0" borderId="0" xfId="1" applyNumberFormat="1" applyFont="1" applyFill="1" applyBorder="1" applyAlignment="1" applyProtection="1">
      <alignment horizontal="right" wrapText="1"/>
      <protection locked="0"/>
    </xf>
    <xf numFmtId="4" fontId="3" fillId="0" borderId="0" xfId="0" applyNumberFormat="1" applyFont="1" applyFill="1" applyBorder="1" applyAlignment="1" applyProtection="1">
      <alignment horizontal="right" vertical="top" wrapText="1"/>
      <protection locked="0"/>
    </xf>
    <xf numFmtId="4" fontId="3" fillId="0" borderId="0" xfId="1" applyNumberFormat="1" applyFont="1" applyFill="1" applyBorder="1" applyAlignment="1" applyProtection="1">
      <alignment horizontal="right" wrapText="1"/>
      <protection locked="0"/>
    </xf>
    <xf numFmtId="4" fontId="2" fillId="0" borderId="0" xfId="1" applyNumberFormat="1" applyFont="1" applyFill="1" applyBorder="1" applyAlignment="1" applyProtection="1">
      <alignment horizontal="right" wrapText="1"/>
      <protection locked="0"/>
    </xf>
    <xf numFmtId="43" fontId="3" fillId="0" borderId="0" xfId="1" applyFont="1" applyFill="1" applyBorder="1" applyAlignment="1" applyProtection="1">
      <alignment horizontal="right" vertical="top" wrapText="1"/>
      <protection locked="0"/>
    </xf>
    <xf numFmtId="0" fontId="6" fillId="0" borderId="0" xfId="0" applyFont="1"/>
    <xf numFmtId="0" fontId="7" fillId="0" borderId="0" xfId="0" applyFont="1" applyFill="1" applyBorder="1" applyAlignment="1" applyProtection="1">
      <alignment horizontal="left" vertical="top" wrapText="1"/>
      <protection locked="0"/>
    </xf>
    <xf numFmtId="4" fontId="6" fillId="0" borderId="0" xfId="0" applyNumberFormat="1" applyFont="1"/>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10" fillId="0" borderId="1" xfId="0" applyFont="1" applyBorder="1"/>
    <xf numFmtId="0" fontId="12" fillId="0" borderId="2"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43" fontId="12" fillId="3" borderId="1" xfId="1" applyFont="1" applyFill="1" applyBorder="1" applyAlignment="1" applyProtection="1">
      <alignment horizontal="center" vertical="center" wrapText="1"/>
      <protection locked="0"/>
    </xf>
    <xf numFmtId="43" fontId="12" fillId="0" borderId="1" xfId="1" applyFont="1" applyFill="1" applyBorder="1" applyAlignment="1" applyProtection="1">
      <alignment horizontal="center" vertical="center" wrapText="1"/>
      <protection locked="0"/>
    </xf>
    <xf numFmtId="43" fontId="11"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2" fillId="0" borderId="2" xfId="0" applyFont="1" applyBorder="1" applyAlignment="1" applyProtection="1">
      <alignment horizontal="center" vertical="center" wrapText="1"/>
      <protection locked="0"/>
    </xf>
    <xf numFmtId="43" fontId="11" fillId="3" borderId="1" xfId="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right" vertical="center" wrapText="1"/>
      <protection locked="0"/>
    </xf>
    <xf numFmtId="4" fontId="12" fillId="0" borderId="1" xfId="0" applyNumberFormat="1" applyFont="1" applyBorder="1" applyAlignment="1" applyProtection="1">
      <alignment horizontal="right" vertical="center" wrapText="1"/>
      <protection locked="0"/>
    </xf>
    <xf numFmtId="4" fontId="12" fillId="0" borderId="1" xfId="0" applyNumberFormat="1"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3" borderId="1" xfId="0" applyFont="1" applyFill="1" applyBorder="1" applyAlignment="1">
      <alignment horizontal="left" vertical="center" wrapText="1"/>
    </xf>
    <xf numFmtId="0" fontId="12" fillId="3" borderId="2"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2" fontId="12"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2" fontId="12" fillId="3" borderId="1" xfId="0" applyNumberFormat="1" applyFont="1" applyFill="1" applyBorder="1" applyAlignment="1" applyProtection="1">
      <alignment horizontal="right" vertical="center" wrapText="1"/>
      <protection locked="0"/>
    </xf>
    <xf numFmtId="0" fontId="11" fillId="0" borderId="1" xfId="0" applyFont="1" applyBorder="1" applyAlignment="1">
      <alignment horizontal="left" wrapText="1"/>
    </xf>
    <xf numFmtId="0" fontId="14" fillId="0" borderId="4" xfId="0" applyFont="1" applyBorder="1"/>
    <xf numFmtId="0" fontId="14" fillId="0" borderId="16" xfId="0" applyFont="1" applyBorder="1"/>
    <xf numFmtId="2" fontId="12" fillId="3" borderId="1" xfId="0" applyNumberFormat="1" applyFont="1" applyFill="1" applyBorder="1" applyAlignment="1" applyProtection="1">
      <alignment vertical="center"/>
      <protection locked="0"/>
    </xf>
    <xf numFmtId="2" fontId="12" fillId="3" borderId="1" xfId="0" applyNumberFormat="1" applyFont="1" applyFill="1" applyBorder="1" applyAlignment="1" applyProtection="1">
      <alignment vertical="center" wrapText="1"/>
      <protection locked="0"/>
    </xf>
    <xf numFmtId="0" fontId="14" fillId="0" borderId="10" xfId="0" applyFont="1" applyBorder="1"/>
    <xf numFmtId="0" fontId="14" fillId="0" borderId="11" xfId="0" applyFont="1" applyBorder="1"/>
    <xf numFmtId="0" fontId="14" fillId="0" borderId="33" xfId="0" applyFont="1" applyBorder="1"/>
    <xf numFmtId="0" fontId="14" fillId="0" borderId="34" xfId="0" applyFont="1" applyBorder="1"/>
    <xf numFmtId="0" fontId="14" fillId="0" borderId="30" xfId="0" applyFont="1" applyBorder="1"/>
    <xf numFmtId="0" fontId="14" fillId="0" borderId="31" xfId="0" applyFont="1" applyBorder="1"/>
    <xf numFmtId="0" fontId="14" fillId="0" borderId="3" xfId="0" applyFont="1" applyBorder="1"/>
    <xf numFmtId="0" fontId="15" fillId="0" borderId="1" xfId="0" applyFont="1" applyBorder="1"/>
    <xf numFmtId="0" fontId="15" fillId="0" borderId="7" xfId="0" applyFont="1" applyBorder="1"/>
    <xf numFmtId="0" fontId="15" fillId="0" borderId="2" xfId="0" applyFont="1" applyBorder="1" applyAlignment="1">
      <alignment horizontal="center"/>
    </xf>
    <xf numFmtId="4" fontId="15" fillId="0" borderId="1" xfId="0" applyNumberFormat="1" applyFont="1" applyBorder="1"/>
    <xf numFmtId="9" fontId="15" fillId="0" borderId="1" xfId="2" applyFont="1" applyBorder="1"/>
    <xf numFmtId="0" fontId="12" fillId="0" borderId="8"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1" fillId="3" borderId="20" xfId="0" applyFont="1" applyFill="1" applyBorder="1" applyAlignment="1">
      <alignment horizontal="left" vertical="center" wrapText="1"/>
    </xf>
    <xf numFmtId="0" fontId="12" fillId="0" borderId="20" xfId="0" applyFont="1" applyBorder="1" applyAlignment="1" applyProtection="1">
      <alignment horizontal="center" vertical="center" wrapText="1"/>
      <protection locked="0"/>
    </xf>
    <xf numFmtId="43" fontId="12" fillId="0" borderId="20" xfId="1" applyFont="1" applyFill="1" applyBorder="1" applyAlignment="1" applyProtection="1">
      <alignment horizontal="center" vertical="center" wrapText="1"/>
      <protection locked="0"/>
    </xf>
    <xf numFmtId="4" fontId="12" fillId="0" borderId="20" xfId="0" applyNumberFormat="1" applyFont="1" applyBorder="1" applyAlignment="1" applyProtection="1">
      <alignment horizontal="right" vertical="center" wrapText="1"/>
      <protection locked="0"/>
    </xf>
    <xf numFmtId="0" fontId="11" fillId="0" borderId="12" xfId="0" applyFont="1" applyBorder="1" applyAlignment="1">
      <alignment horizontal="left" vertical="center" wrapText="1"/>
    </xf>
    <xf numFmtId="0" fontId="11" fillId="0" borderId="12" xfId="0" applyFont="1" applyBorder="1" applyAlignment="1">
      <alignment horizontal="center" vertical="center"/>
    </xf>
    <xf numFmtId="4" fontId="12" fillId="0" borderId="12" xfId="0" applyNumberFormat="1" applyFont="1" applyBorder="1" applyAlignment="1" applyProtection="1">
      <alignment horizontal="right" vertical="center" wrapText="1"/>
      <protection locked="0"/>
    </xf>
    <xf numFmtId="0" fontId="13"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left" vertical="top" wrapText="1"/>
      <protection locked="0"/>
    </xf>
    <xf numFmtId="0" fontId="14" fillId="0" borderId="10" xfId="0" applyFont="1" applyBorder="1" applyAlignment="1">
      <alignment horizontal="left"/>
    </xf>
    <xf numFmtId="0" fontId="15" fillId="0" borderId="13" xfId="0" applyFont="1" applyBorder="1" applyAlignment="1">
      <alignment horizontal="center"/>
    </xf>
    <xf numFmtId="2" fontId="13" fillId="3" borderId="1" xfId="0" applyNumberFormat="1"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xf numFmtId="0" fontId="11" fillId="0" borderId="0" xfId="0" applyFont="1" applyBorder="1"/>
    <xf numFmtId="0" fontId="11" fillId="0" borderId="0" xfId="0" applyFont="1" applyBorder="1" applyAlignment="1">
      <alignment horizontal="center"/>
    </xf>
    <xf numFmtId="0" fontId="11" fillId="0" borderId="6" xfId="0" applyFont="1" applyBorder="1"/>
    <xf numFmtId="0" fontId="11" fillId="0" borderId="17" xfId="0" applyFont="1" applyBorder="1"/>
    <xf numFmtId="0" fontId="11" fillId="0" borderId="18" xfId="0" applyFont="1" applyBorder="1"/>
    <xf numFmtId="0" fontId="11" fillId="0" borderId="18" xfId="0" applyFont="1" applyBorder="1" applyAlignment="1">
      <alignment horizontal="center"/>
    </xf>
    <xf numFmtId="0" fontId="11" fillId="0" borderId="19" xfId="0" applyFont="1" applyBorder="1"/>
    <xf numFmtId="4" fontId="15" fillId="0" borderId="7" xfId="0" applyNumberFormat="1" applyFont="1" applyBorder="1"/>
    <xf numFmtId="0" fontId="16" fillId="0" borderId="20" xfId="0" applyFont="1" applyBorder="1" applyAlignment="1">
      <alignment vertical="center"/>
    </xf>
    <xf numFmtId="4" fontId="16" fillId="0" borderId="20" xfId="0" applyNumberFormat="1" applyFont="1" applyBorder="1" applyAlignment="1">
      <alignment vertical="center"/>
    </xf>
    <xf numFmtId="0" fontId="14" fillId="0" borderId="20" xfId="0" applyFont="1" applyBorder="1"/>
    <xf numFmtId="4" fontId="16" fillId="0" borderId="21" xfId="0" applyNumberFormat="1" applyFont="1" applyBorder="1"/>
    <xf numFmtId="0" fontId="14" fillId="0" borderId="0" xfId="0" applyFont="1" applyBorder="1"/>
    <xf numFmtId="0" fontId="14" fillId="0" borderId="6" xfId="0" applyFont="1" applyBorder="1"/>
    <xf numFmtId="0" fontId="14" fillId="0" borderId="18" xfId="0" applyFont="1" applyBorder="1"/>
    <xf numFmtId="0" fontId="14" fillId="0" borderId="19" xfId="0" applyFont="1" applyBorder="1"/>
    <xf numFmtId="0" fontId="9" fillId="6" borderId="13" xfId="0" applyFont="1" applyFill="1" applyBorder="1" applyAlignment="1" applyProtection="1">
      <alignment horizontal="center" vertical="top" wrapText="1"/>
      <protection locked="0"/>
    </xf>
    <xf numFmtId="0" fontId="9" fillId="6" borderId="12" xfId="0" applyFont="1" applyFill="1" applyBorder="1" applyAlignment="1" applyProtection="1">
      <alignment horizontal="center" vertical="top" wrapText="1"/>
      <protection locked="0"/>
    </xf>
    <xf numFmtId="0" fontId="9" fillId="6" borderId="12"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left" vertical="top" wrapText="1"/>
      <protection locked="0"/>
    </xf>
    <xf numFmtId="0" fontId="9" fillId="6" borderId="2"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protection locked="0"/>
    </xf>
    <xf numFmtId="43" fontId="11" fillId="6" borderId="1" xfId="0" applyNumberFormat="1" applyFont="1" applyFill="1" applyBorder="1" applyAlignment="1">
      <alignment horizontal="center" vertical="center"/>
    </xf>
    <xf numFmtId="4" fontId="12" fillId="6" borderId="1" xfId="0" applyNumberFormat="1" applyFont="1" applyFill="1" applyBorder="1" applyAlignment="1" applyProtection="1">
      <alignment horizontal="right" vertical="center" wrapText="1"/>
      <protection locked="0"/>
    </xf>
    <xf numFmtId="0" fontId="9" fillId="6" borderId="13"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wrapText="1"/>
    </xf>
    <xf numFmtId="4" fontId="12" fillId="6" borderId="1" xfId="0" applyNumberFormat="1"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4" fontId="12" fillId="6" borderId="15" xfId="0" applyNumberFormat="1" applyFont="1" applyFill="1" applyBorder="1" applyAlignment="1" applyProtection="1">
      <alignment horizontal="right" vertical="center" wrapText="1"/>
      <protection locked="0"/>
    </xf>
    <xf numFmtId="0" fontId="10" fillId="6" borderId="2" xfId="0" applyFont="1" applyFill="1" applyBorder="1" applyAlignment="1">
      <alignment horizontal="center" vertical="center" wrapText="1"/>
    </xf>
    <xf numFmtId="0" fontId="11" fillId="6" borderId="1" xfId="0" applyFont="1" applyFill="1" applyBorder="1" applyAlignment="1">
      <alignment horizontal="center" vertical="center"/>
    </xf>
    <xf numFmtId="0" fontId="9" fillId="8" borderId="35"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36" xfId="0" applyFont="1" applyFill="1" applyBorder="1" applyAlignment="1">
      <alignment horizontal="center" wrapText="1"/>
    </xf>
    <xf numFmtId="0" fontId="9" fillId="8" borderId="40" xfId="0" applyFont="1" applyFill="1" applyBorder="1" applyAlignment="1">
      <alignment horizontal="center" vertical="center" wrapText="1"/>
    </xf>
    <xf numFmtId="4" fontId="9" fillId="7" borderId="14" xfId="1" applyNumberFormat="1" applyFont="1" applyFill="1" applyBorder="1" applyAlignment="1" applyProtection="1">
      <alignment horizontal="right" wrapText="1"/>
      <protection locked="0"/>
    </xf>
    <xf numFmtId="4" fontId="12" fillId="5" borderId="7" xfId="1" applyNumberFormat="1" applyFont="1" applyFill="1" applyBorder="1" applyAlignment="1" applyProtection="1">
      <alignment horizontal="right" vertical="center" wrapText="1"/>
      <protection locked="0"/>
    </xf>
    <xf numFmtId="4" fontId="12" fillId="4" borderId="7" xfId="1" applyNumberFormat="1" applyFont="1" applyFill="1" applyBorder="1" applyAlignment="1" applyProtection="1">
      <alignment horizontal="right" vertical="center" wrapText="1"/>
      <protection locked="0"/>
    </xf>
    <xf numFmtId="4" fontId="9" fillId="7" borderId="7" xfId="1" applyNumberFormat="1" applyFont="1" applyFill="1" applyBorder="1" applyAlignment="1" applyProtection="1">
      <alignment horizontal="right" vertical="center" wrapText="1"/>
      <protection locked="0"/>
    </xf>
    <xf numFmtId="4" fontId="9" fillId="7" borderId="14" xfId="1" applyNumberFormat="1" applyFont="1" applyFill="1" applyBorder="1" applyAlignment="1" applyProtection="1">
      <alignment horizontal="right" vertical="center" wrapText="1"/>
      <protection locked="0"/>
    </xf>
    <xf numFmtId="4" fontId="9" fillId="6" borderId="7" xfId="1" applyNumberFormat="1" applyFont="1" applyFill="1" applyBorder="1" applyAlignment="1" applyProtection="1">
      <alignment horizontal="right" vertical="center" wrapText="1"/>
      <protection locked="0"/>
    </xf>
    <xf numFmtId="4" fontId="9" fillId="7" borderId="7" xfId="1" applyNumberFormat="1" applyFont="1" applyFill="1" applyBorder="1" applyAlignment="1" applyProtection="1">
      <alignment horizontal="right" wrapText="1"/>
      <protection locked="0"/>
    </xf>
    <xf numFmtId="4" fontId="9" fillId="7" borderId="7" xfId="1" applyNumberFormat="1" applyFont="1" applyFill="1" applyBorder="1" applyAlignment="1" applyProtection="1">
      <alignment horizontal="center" vertical="center" wrapText="1"/>
      <protection locked="0"/>
    </xf>
    <xf numFmtId="4" fontId="12" fillId="4" borderId="21" xfId="1" applyNumberFormat="1" applyFont="1" applyFill="1" applyBorder="1" applyAlignment="1" applyProtection="1">
      <alignment horizontal="right" vertical="center" wrapText="1"/>
      <protection locked="0"/>
    </xf>
    <xf numFmtId="2" fontId="11" fillId="4" borderId="7" xfId="0" applyNumberFormat="1" applyFont="1" applyFill="1" applyBorder="1"/>
    <xf numFmtId="2" fontId="11" fillId="4" borderId="14" xfId="0" applyNumberFormat="1" applyFont="1" applyFill="1" applyBorder="1" applyAlignment="1">
      <alignment wrapText="1"/>
    </xf>
    <xf numFmtId="0" fontId="11" fillId="0" borderId="44" xfId="0" applyFont="1" applyBorder="1"/>
    <xf numFmtId="2" fontId="12" fillId="6" borderId="1" xfId="0" applyNumberFormat="1" applyFont="1" applyFill="1" applyBorder="1" applyAlignment="1" applyProtection="1">
      <alignment horizontal="center" vertical="center" wrapText="1"/>
      <protection locked="0"/>
    </xf>
    <xf numFmtId="2" fontId="12" fillId="6" borderId="1" xfId="0" applyNumberFormat="1" applyFont="1" applyFill="1" applyBorder="1" applyAlignment="1" applyProtection="1">
      <alignment horizontal="right" vertical="center" wrapText="1"/>
      <protection locked="0"/>
    </xf>
    <xf numFmtId="2" fontId="11" fillId="0" borderId="12" xfId="0" applyNumberFormat="1" applyFont="1" applyBorder="1" applyAlignment="1">
      <alignment vertical="center"/>
    </xf>
    <xf numFmtId="2" fontId="11" fillId="0" borderId="1" xfId="0" applyNumberFormat="1" applyFont="1" applyBorder="1"/>
    <xf numFmtId="43" fontId="11" fillId="0" borderId="1" xfId="1" applyFont="1" applyFill="1" applyBorder="1" applyAlignment="1" applyProtection="1">
      <alignment horizontal="center" vertical="center" wrapText="1"/>
      <protection locked="0"/>
    </xf>
    <xf numFmtId="0" fontId="13" fillId="3" borderId="1" xfId="0" applyFont="1" applyFill="1" applyBorder="1" applyAlignment="1" applyProtection="1">
      <alignment horizontal="right" vertical="center" wrapText="1"/>
      <protection locked="0"/>
    </xf>
    <xf numFmtId="0" fontId="0" fillId="6" borderId="4" xfId="0" applyFill="1" applyBorder="1"/>
    <xf numFmtId="0" fontId="0" fillId="6" borderId="16" xfId="0" applyFill="1" applyBorder="1"/>
    <xf numFmtId="0" fontId="14" fillId="6" borderId="3" xfId="0" applyFont="1" applyFill="1" applyBorder="1"/>
    <xf numFmtId="0" fontId="14" fillId="6" borderId="4" xfId="0" applyFont="1" applyFill="1" applyBorder="1"/>
    <xf numFmtId="0" fontId="14" fillId="6" borderId="16" xfId="0" applyFont="1" applyFill="1" applyBorder="1"/>
    <xf numFmtId="0" fontId="16" fillId="10" borderId="13" xfId="0" applyFont="1" applyFill="1" applyBorder="1"/>
    <xf numFmtId="0" fontId="16" fillId="10" borderId="12" xfId="0" applyFont="1" applyFill="1" applyBorder="1"/>
    <xf numFmtId="0" fontId="16" fillId="10" borderId="14" xfId="0" applyFont="1" applyFill="1" applyBorder="1"/>
    <xf numFmtId="4" fontId="9" fillId="11" borderId="14" xfId="1" applyNumberFormat="1" applyFont="1" applyFill="1" applyBorder="1" applyAlignment="1" applyProtection="1">
      <alignment horizontal="right" wrapText="1"/>
      <protection locked="0"/>
    </xf>
    <xf numFmtId="0" fontId="0" fillId="3" borderId="0" xfId="0" applyFill="1"/>
    <xf numFmtId="0" fontId="9" fillId="9" borderId="32" xfId="0" applyFont="1" applyFill="1" applyBorder="1" applyAlignment="1">
      <alignment horizontal="center" vertical="center" wrapText="1"/>
    </xf>
    <xf numFmtId="0" fontId="9" fillId="9" borderId="42" xfId="0" applyFont="1" applyFill="1" applyBorder="1" applyAlignment="1">
      <alignment horizontal="center" vertical="center" wrapText="1"/>
    </xf>
    <xf numFmtId="0" fontId="8" fillId="2" borderId="3" xfId="0" applyNumberFormat="1" applyFont="1" applyFill="1" applyBorder="1" applyAlignment="1" applyProtection="1">
      <alignment horizontal="center" vertical="top" wrapText="1"/>
      <protection locked="0"/>
    </xf>
    <xf numFmtId="0" fontId="8" fillId="2" borderId="4" xfId="0" applyNumberFormat="1" applyFont="1" applyFill="1" applyBorder="1" applyAlignment="1" applyProtection="1">
      <alignment horizontal="center" vertical="top" wrapText="1"/>
      <protection locked="0"/>
    </xf>
    <xf numFmtId="0" fontId="8" fillId="2" borderId="16" xfId="0" applyNumberFormat="1" applyFont="1" applyFill="1" applyBorder="1" applyAlignment="1" applyProtection="1">
      <alignment horizontal="center" vertical="top" wrapText="1"/>
      <protection locked="0"/>
    </xf>
    <xf numFmtId="0" fontId="8" fillId="2" borderId="5" xfId="0" applyNumberFormat="1" applyFont="1" applyFill="1" applyBorder="1" applyAlignment="1" applyProtection="1">
      <alignment horizontal="center" vertical="top" wrapText="1"/>
      <protection locked="0"/>
    </xf>
    <xf numFmtId="0" fontId="8" fillId="2" borderId="0" xfId="0" applyNumberFormat="1" applyFont="1" applyFill="1" applyBorder="1" applyAlignment="1" applyProtection="1">
      <alignment horizontal="center" vertical="top" wrapText="1"/>
      <protection locked="0"/>
    </xf>
    <xf numFmtId="0" fontId="8" fillId="2" borderId="6" xfId="0" applyNumberFormat="1" applyFont="1" applyFill="1" applyBorder="1" applyAlignment="1" applyProtection="1">
      <alignment horizontal="center" vertical="top" wrapText="1"/>
      <protection locked="0"/>
    </xf>
    <xf numFmtId="0" fontId="9" fillId="9" borderId="3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41" xfId="0" applyFont="1" applyBorder="1" applyAlignment="1">
      <alignment horizontal="center" vertical="center"/>
    </xf>
    <xf numFmtId="0" fontId="11" fillId="0" borderId="18"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11" fillId="0" borderId="19" xfId="0" applyFont="1" applyBorder="1" applyAlignment="1">
      <alignment horizontal="center" vertical="center"/>
    </xf>
    <xf numFmtId="0" fontId="8" fillId="2" borderId="43" xfId="0" applyNumberFormat="1" applyFont="1" applyFill="1" applyBorder="1" applyAlignment="1" applyProtection="1">
      <alignment horizontal="center" vertical="center"/>
      <protection locked="0"/>
    </xf>
    <xf numFmtId="0" fontId="8" fillId="2" borderId="33" xfId="0" applyNumberFormat="1" applyFont="1" applyFill="1" applyBorder="1" applyAlignment="1" applyProtection="1">
      <alignment horizontal="center" vertical="center"/>
      <protection locked="0"/>
    </xf>
    <xf numFmtId="0" fontId="8" fillId="2" borderId="34" xfId="0" applyNumberFormat="1" applyFont="1" applyFill="1" applyBorder="1" applyAlignment="1" applyProtection="1">
      <alignment horizontal="center" vertical="center"/>
      <protection locked="0"/>
    </xf>
    <xf numFmtId="0" fontId="15" fillId="0" borderId="9" xfId="0" applyFont="1" applyBorder="1" applyAlignment="1">
      <alignment horizontal="left"/>
    </xf>
    <xf numFmtId="0" fontId="15" fillId="0" borderId="10" xfId="0" applyFont="1" applyBorder="1" applyAlignment="1">
      <alignment horizontal="left"/>
    </xf>
    <xf numFmtId="0" fontId="15" fillId="0" borderId="15" xfId="0" applyFont="1" applyBorder="1" applyAlignment="1">
      <alignment horizontal="left"/>
    </xf>
    <xf numFmtId="0" fontId="19" fillId="3" borderId="9" xfId="0" applyFont="1" applyFill="1" applyBorder="1" applyAlignment="1" applyProtection="1">
      <alignment horizontal="left" vertical="center" wrapText="1"/>
      <protection locked="0"/>
    </xf>
    <xf numFmtId="0" fontId="19" fillId="3" borderId="10" xfId="0" applyFont="1" applyFill="1" applyBorder="1" applyAlignment="1" applyProtection="1">
      <alignment horizontal="left" vertical="center" wrapText="1"/>
      <protection locked="0"/>
    </xf>
    <xf numFmtId="0" fontId="19" fillId="3" borderId="15" xfId="0" applyFont="1" applyFill="1" applyBorder="1" applyAlignment="1" applyProtection="1">
      <alignment horizontal="left" vertical="center" wrapText="1"/>
      <protection locked="0"/>
    </xf>
    <xf numFmtId="0" fontId="17" fillId="6" borderId="3" xfId="0" applyFont="1" applyFill="1" applyBorder="1" applyAlignment="1">
      <alignment horizontal="center"/>
    </xf>
    <xf numFmtId="0" fontId="17" fillId="6" borderId="4" xfId="0" applyFont="1" applyFill="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15" fillId="0" borderId="26"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5" fillId="0" borderId="27" xfId="0" applyFont="1" applyBorder="1" applyAlignment="1">
      <alignment horizontal="center"/>
    </xf>
    <xf numFmtId="0" fontId="15" fillId="0" borderId="8" xfId="0" applyFont="1" applyBorder="1" applyAlignment="1">
      <alignment horizontal="center"/>
    </xf>
    <xf numFmtId="0" fontId="15" fillId="0" borderId="13"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32" xfId="0" applyFont="1" applyBorder="1" applyAlignment="1">
      <alignment horizontal="left"/>
    </xf>
    <xf numFmtId="0" fontId="14" fillId="0" borderId="33" xfId="0" applyFont="1" applyBorder="1" applyAlignment="1">
      <alignment horizontal="left"/>
    </xf>
    <xf numFmtId="0" fontId="14" fillId="0" borderId="28" xfId="0" applyFont="1" applyBorder="1" applyAlignment="1">
      <alignment horizontal="left"/>
    </xf>
    <xf numFmtId="0" fontId="14" fillId="0" borderId="10" xfId="0" applyFont="1" applyBorder="1" applyAlignment="1">
      <alignment horizontal="left"/>
    </xf>
    <xf numFmtId="0" fontId="14" fillId="0" borderId="29" xfId="0" applyFont="1" applyBorder="1" applyAlignment="1">
      <alignment horizontal="left"/>
    </xf>
    <xf numFmtId="0" fontId="14" fillId="0" borderId="30" xfId="0" applyFont="1" applyBorder="1" applyAlignment="1">
      <alignment horizontal="left"/>
    </xf>
    <xf numFmtId="0" fontId="14" fillId="0" borderId="5" xfId="0" applyFont="1" applyBorder="1" applyAlignment="1">
      <alignment horizontal="center"/>
    </xf>
    <xf numFmtId="0" fontId="14" fillId="0" borderId="0" xfId="0" applyFont="1" applyBorder="1" applyAlignment="1">
      <alignment horizont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0" fillId="6" borderId="5" xfId="0" applyFont="1" applyFill="1" applyBorder="1" applyAlignment="1">
      <alignment horizontal="center" vertical="center" wrapText="1"/>
    </xf>
    <xf numFmtId="0" fontId="12" fillId="6" borderId="0" xfId="0" applyFont="1" applyFill="1" applyBorder="1" applyAlignment="1" applyProtection="1">
      <alignment horizontal="center" vertical="center" wrapText="1"/>
      <protection locked="0"/>
    </xf>
    <xf numFmtId="4" fontId="12" fillId="6" borderId="0" xfId="0" applyNumberFormat="1" applyFont="1" applyFill="1" applyBorder="1" applyAlignment="1" applyProtection="1">
      <alignment horizontal="center" vertical="center" wrapText="1"/>
      <protection locked="0"/>
    </xf>
    <xf numFmtId="0" fontId="11" fillId="6" borderId="0" xfId="0" applyFont="1" applyFill="1" applyBorder="1" applyAlignment="1">
      <alignment horizontal="center" vertical="center"/>
    </xf>
    <xf numFmtId="4" fontId="9" fillId="7" borderId="6" xfId="1" applyNumberFormat="1" applyFont="1" applyFill="1" applyBorder="1" applyAlignment="1" applyProtection="1">
      <alignment horizontal="center" vertical="center" wrapText="1"/>
      <protection locked="0"/>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tabSelected="1" topLeftCell="A80" zoomScaleNormal="100" workbookViewId="0">
      <selection activeCell="C85" sqref="C85"/>
    </sheetView>
  </sheetViews>
  <sheetFormatPr defaultRowHeight="15" x14ac:dyDescent="0.25"/>
  <cols>
    <col min="2" max="2" width="12.28515625" customWidth="1"/>
    <col min="3" max="3" width="44" customWidth="1"/>
    <col min="4" max="4" width="8.140625" customWidth="1"/>
    <col min="5" max="5" width="8.7109375" customWidth="1"/>
    <col min="6" max="6" width="10.28515625" customWidth="1"/>
    <col min="7" max="7" width="13" customWidth="1"/>
    <col min="8" max="8" width="24.7109375" customWidth="1"/>
    <col min="9" max="9" width="9.7109375" customWidth="1"/>
    <col min="10" max="10" width="7.5703125" customWidth="1"/>
    <col min="11" max="11" width="10.5703125" customWidth="1"/>
    <col min="12" max="12" width="10.85546875" customWidth="1"/>
    <col min="13" max="13" width="10" customWidth="1"/>
  </cols>
  <sheetData>
    <row r="1" spans="1:18" ht="15" customHeight="1" x14ac:dyDescent="0.25">
      <c r="A1" s="142" t="s">
        <v>176</v>
      </c>
      <c r="B1" s="143"/>
      <c r="C1" s="143"/>
      <c r="D1" s="143"/>
      <c r="E1" s="143"/>
      <c r="F1" s="143"/>
      <c r="G1" s="143"/>
      <c r="H1" s="144"/>
      <c r="I1" s="1"/>
      <c r="J1" s="1"/>
      <c r="K1" s="1"/>
      <c r="L1" s="1"/>
      <c r="M1" s="1"/>
      <c r="N1" s="1"/>
      <c r="O1" s="1"/>
      <c r="P1" s="1"/>
      <c r="Q1" s="1"/>
      <c r="R1" s="1"/>
    </row>
    <row r="2" spans="1:18" ht="15" customHeight="1" thickBot="1" x14ac:dyDescent="0.3">
      <c r="A2" s="145"/>
      <c r="B2" s="146"/>
      <c r="C2" s="146"/>
      <c r="D2" s="146"/>
      <c r="E2" s="146"/>
      <c r="F2" s="146"/>
      <c r="G2" s="146"/>
      <c r="H2" s="147"/>
      <c r="I2" s="3"/>
      <c r="J2" s="3"/>
      <c r="K2" s="3"/>
      <c r="L2" s="3"/>
      <c r="M2" s="3"/>
    </row>
    <row r="3" spans="1:18" ht="25.5" customHeight="1" x14ac:dyDescent="0.25">
      <c r="A3" s="140" t="s">
        <v>0</v>
      </c>
      <c r="B3" s="141"/>
      <c r="C3" s="160" t="s">
        <v>135</v>
      </c>
      <c r="D3" s="161"/>
      <c r="E3" s="161"/>
      <c r="F3" s="161"/>
      <c r="G3" s="161"/>
      <c r="H3" s="162"/>
      <c r="I3" s="4"/>
      <c r="J3" s="4"/>
      <c r="K3" s="4"/>
      <c r="L3" s="4"/>
      <c r="M3" s="4"/>
    </row>
    <row r="4" spans="1:18" ht="18.75" customHeight="1" x14ac:dyDescent="0.25">
      <c r="A4" s="148" t="s">
        <v>1</v>
      </c>
      <c r="B4" s="149"/>
      <c r="C4" s="17" t="s">
        <v>141</v>
      </c>
      <c r="D4" s="152" t="s">
        <v>157</v>
      </c>
      <c r="E4" s="153"/>
      <c r="F4" s="154"/>
      <c r="G4" s="152" t="s">
        <v>177</v>
      </c>
      <c r="H4" s="158"/>
      <c r="I4" s="5"/>
      <c r="J4" s="3"/>
      <c r="K4" s="5"/>
      <c r="L4" s="3"/>
      <c r="M4" s="5"/>
    </row>
    <row r="5" spans="1:18" ht="17.25" customHeight="1" thickBot="1" x14ac:dyDescent="0.3">
      <c r="A5" s="150"/>
      <c r="B5" s="151"/>
      <c r="C5" s="123" t="s">
        <v>178</v>
      </c>
      <c r="D5" s="155"/>
      <c r="E5" s="156"/>
      <c r="F5" s="157"/>
      <c r="G5" s="155"/>
      <c r="H5" s="159"/>
      <c r="I5" s="4"/>
      <c r="J5" s="4"/>
      <c r="K5" s="4"/>
      <c r="L5" s="4"/>
      <c r="M5" s="4"/>
    </row>
    <row r="6" spans="1:18" ht="35.25" customHeight="1" thickBot="1" x14ac:dyDescent="0.3">
      <c r="A6" s="108" t="s">
        <v>2</v>
      </c>
      <c r="B6" s="109" t="s">
        <v>3</v>
      </c>
      <c r="C6" s="109" t="s">
        <v>4</v>
      </c>
      <c r="D6" s="109" t="s">
        <v>5</v>
      </c>
      <c r="E6" s="109" t="s">
        <v>6</v>
      </c>
      <c r="F6" s="110" t="s">
        <v>7</v>
      </c>
      <c r="G6" s="110" t="s">
        <v>8</v>
      </c>
      <c r="H6" s="111" t="s">
        <v>9</v>
      </c>
      <c r="I6" s="6"/>
      <c r="J6" s="6"/>
      <c r="K6" s="6"/>
      <c r="L6" s="6"/>
      <c r="M6" s="6"/>
    </row>
    <row r="7" spans="1:18" s="12" customFormat="1" ht="19.5" customHeight="1" x14ac:dyDescent="0.25">
      <c r="A7" s="90" t="s">
        <v>10</v>
      </c>
      <c r="B7" s="91"/>
      <c r="C7" s="92" t="s">
        <v>11</v>
      </c>
      <c r="D7" s="93"/>
      <c r="E7" s="93"/>
      <c r="F7" s="93"/>
      <c r="G7" s="93"/>
      <c r="H7" s="112">
        <f>H8+H9</f>
        <v>2876.5862400000005</v>
      </c>
      <c r="I7" s="7"/>
      <c r="J7" s="13"/>
      <c r="K7" s="7"/>
      <c r="L7" s="13"/>
      <c r="M7" s="7"/>
    </row>
    <row r="8" spans="1:18" s="12" customFormat="1" ht="38.25" customHeight="1" x14ac:dyDescent="0.25">
      <c r="A8" s="35" t="s">
        <v>20</v>
      </c>
      <c r="B8" s="36">
        <v>4813</v>
      </c>
      <c r="C8" s="38" t="s">
        <v>40</v>
      </c>
      <c r="D8" s="36" t="s">
        <v>13</v>
      </c>
      <c r="E8" s="36">
        <v>2.2000000000000002</v>
      </c>
      <c r="F8" s="43">
        <v>200</v>
      </c>
      <c r="G8" s="44">
        <f>(200*0.23)+200</f>
        <v>246</v>
      </c>
      <c r="H8" s="113">
        <f>G8*E8</f>
        <v>541.20000000000005</v>
      </c>
      <c r="I8" s="7"/>
      <c r="J8" s="13"/>
      <c r="K8" s="7"/>
      <c r="L8" s="13"/>
      <c r="M8" s="7"/>
    </row>
    <row r="9" spans="1:18" s="12" customFormat="1" ht="41.25" customHeight="1" x14ac:dyDescent="0.25">
      <c r="A9" s="18" t="s">
        <v>21</v>
      </c>
      <c r="B9" s="19">
        <v>99059</v>
      </c>
      <c r="C9" s="33" t="s">
        <v>64</v>
      </c>
      <c r="D9" s="20" t="s">
        <v>12</v>
      </c>
      <c r="E9" s="21">
        <v>35.200000000000003</v>
      </c>
      <c r="F9" s="22">
        <v>53.94</v>
      </c>
      <c r="G9" s="23">
        <f>(F9*0.23)+F9</f>
        <v>66.346199999999996</v>
      </c>
      <c r="H9" s="114">
        <f>G9*E9</f>
        <v>2335.3862400000003</v>
      </c>
      <c r="I9" s="7"/>
      <c r="J9" s="13"/>
      <c r="K9" s="7"/>
      <c r="L9" s="13"/>
      <c r="M9" s="7"/>
    </row>
    <row r="10" spans="1:18" s="12" customFormat="1" ht="18" customHeight="1" x14ac:dyDescent="0.25">
      <c r="A10" s="94">
        <v>2</v>
      </c>
      <c r="B10" s="95"/>
      <c r="C10" s="95" t="s">
        <v>65</v>
      </c>
      <c r="D10" s="96"/>
      <c r="E10" s="95"/>
      <c r="F10" s="95"/>
      <c r="G10" s="97">
        <f t="shared" ref="G10:G73" si="0">(F10*0.23)+F10</f>
        <v>0</v>
      </c>
      <c r="H10" s="115">
        <f>H11+H12+H13+H14+H15+H16+H17+H18+H19+H20+H21</f>
        <v>14146.031251</v>
      </c>
      <c r="I10" s="7"/>
      <c r="J10" s="13"/>
      <c r="K10" s="7"/>
      <c r="L10" s="13"/>
      <c r="M10" s="7"/>
      <c r="P10" s="14"/>
      <c r="Q10" s="14"/>
      <c r="R10" s="14"/>
    </row>
    <row r="11" spans="1:18" ht="36" customHeight="1" x14ac:dyDescent="0.25">
      <c r="A11" s="25" t="s">
        <v>23</v>
      </c>
      <c r="B11" s="32">
        <v>96523</v>
      </c>
      <c r="C11" s="33" t="s">
        <v>66</v>
      </c>
      <c r="D11" s="20" t="s">
        <v>26</v>
      </c>
      <c r="E11" s="26">
        <v>2.65</v>
      </c>
      <c r="F11" s="28">
        <v>79.87</v>
      </c>
      <c r="G11" s="23">
        <f t="shared" si="0"/>
        <v>98.240100000000012</v>
      </c>
      <c r="H11" s="113">
        <f>G11*E11</f>
        <v>260.33626500000003</v>
      </c>
      <c r="I11" s="9"/>
      <c r="J11" s="11"/>
      <c r="K11" s="9"/>
      <c r="L11" s="11"/>
      <c r="M11" s="9"/>
      <c r="P11" s="2"/>
      <c r="Q11" s="2"/>
      <c r="R11" s="2"/>
    </row>
    <row r="12" spans="1:18" ht="36" customHeight="1" x14ac:dyDescent="0.25">
      <c r="A12" s="25" t="s">
        <v>100</v>
      </c>
      <c r="B12" s="32">
        <v>96535</v>
      </c>
      <c r="C12" s="33" t="s">
        <v>67</v>
      </c>
      <c r="D12" s="20" t="s">
        <v>13</v>
      </c>
      <c r="E12" s="26">
        <v>6.4</v>
      </c>
      <c r="F12" s="28">
        <v>140.93</v>
      </c>
      <c r="G12" s="23">
        <f t="shared" si="0"/>
        <v>173.34390000000002</v>
      </c>
      <c r="H12" s="113">
        <f t="shared" ref="H12:H21" si="1">G12*E12</f>
        <v>1109.4009600000002</v>
      </c>
      <c r="I12" s="9"/>
      <c r="J12" s="11"/>
      <c r="K12" s="9"/>
      <c r="L12" s="11"/>
      <c r="M12" s="9"/>
      <c r="P12" s="2"/>
      <c r="Q12" s="2"/>
      <c r="R12" s="2"/>
    </row>
    <row r="13" spans="1:18" ht="30.75" customHeight="1" x14ac:dyDescent="0.25">
      <c r="A13" s="25" t="s">
        <v>101</v>
      </c>
      <c r="B13" s="32">
        <v>96546</v>
      </c>
      <c r="C13" s="33" t="s">
        <v>68</v>
      </c>
      <c r="D13" s="20" t="s">
        <v>18</v>
      </c>
      <c r="E13" s="26">
        <v>110</v>
      </c>
      <c r="F13" s="28">
        <v>15.44</v>
      </c>
      <c r="G13" s="23">
        <f t="shared" si="0"/>
        <v>18.991199999999999</v>
      </c>
      <c r="H13" s="113">
        <f t="shared" si="1"/>
        <v>2089.0319999999997</v>
      </c>
      <c r="I13" s="9"/>
      <c r="J13" s="11"/>
      <c r="K13" s="9"/>
      <c r="L13" s="11"/>
      <c r="M13" s="9"/>
      <c r="P13" s="2"/>
      <c r="Q13" s="2"/>
      <c r="R13" s="2"/>
    </row>
    <row r="14" spans="1:18" ht="37.5" customHeight="1" x14ac:dyDescent="0.25">
      <c r="A14" s="25" t="s">
        <v>102</v>
      </c>
      <c r="B14" s="32">
        <v>96558</v>
      </c>
      <c r="C14" s="33" t="s">
        <v>69</v>
      </c>
      <c r="D14" s="20" t="s">
        <v>26</v>
      </c>
      <c r="E14" s="26">
        <v>2.5</v>
      </c>
      <c r="F14" s="28">
        <v>514.71</v>
      </c>
      <c r="G14" s="23">
        <f t="shared" si="0"/>
        <v>633.0933</v>
      </c>
      <c r="H14" s="113">
        <f t="shared" si="1"/>
        <v>1582.73325</v>
      </c>
      <c r="I14" s="9"/>
      <c r="J14" s="11"/>
      <c r="K14" s="9"/>
      <c r="L14" s="11"/>
      <c r="M14" s="9"/>
      <c r="P14" s="2"/>
      <c r="Q14" s="2"/>
      <c r="R14" s="2"/>
    </row>
    <row r="15" spans="1:18" ht="34.5" customHeight="1" x14ac:dyDescent="0.25">
      <c r="A15" s="25" t="s">
        <v>103</v>
      </c>
      <c r="B15" s="32">
        <v>96527</v>
      </c>
      <c r="C15" s="33" t="s">
        <v>70</v>
      </c>
      <c r="D15" s="20" t="s">
        <v>26</v>
      </c>
      <c r="E15" s="26">
        <v>4.32</v>
      </c>
      <c r="F15" s="28">
        <v>104.81</v>
      </c>
      <c r="G15" s="23">
        <f t="shared" si="0"/>
        <v>128.91630000000001</v>
      </c>
      <c r="H15" s="113">
        <f t="shared" si="1"/>
        <v>556.91841600000009</v>
      </c>
      <c r="I15" s="9"/>
      <c r="J15" s="11"/>
      <c r="K15" s="9"/>
      <c r="L15" s="11"/>
      <c r="M15" s="9"/>
      <c r="P15" s="2"/>
      <c r="Q15" s="2"/>
      <c r="R15" s="2"/>
    </row>
    <row r="16" spans="1:18" ht="40.5" customHeight="1" x14ac:dyDescent="0.25">
      <c r="A16" s="25" t="s">
        <v>104</v>
      </c>
      <c r="B16" s="32">
        <v>96536</v>
      </c>
      <c r="C16" s="33" t="s">
        <v>71</v>
      </c>
      <c r="D16" s="20" t="s">
        <v>13</v>
      </c>
      <c r="E16" s="26">
        <f>H16/G16</f>
        <v>35.464620068278606</v>
      </c>
      <c r="F16" s="28">
        <v>73.92</v>
      </c>
      <c r="G16" s="23">
        <f t="shared" si="0"/>
        <v>90.921599999999998</v>
      </c>
      <c r="H16" s="113">
        <v>3224.5</v>
      </c>
      <c r="I16" s="9"/>
      <c r="J16" s="11"/>
      <c r="K16" s="9"/>
      <c r="L16" s="11"/>
      <c r="M16" s="9"/>
      <c r="P16" s="2"/>
      <c r="Q16" s="2"/>
      <c r="R16" s="2"/>
    </row>
    <row r="17" spans="1:18" ht="54.75" customHeight="1" x14ac:dyDescent="0.25">
      <c r="A17" s="25" t="s">
        <v>105</v>
      </c>
      <c r="B17" s="32">
        <v>92775</v>
      </c>
      <c r="C17" s="33" t="s">
        <v>77</v>
      </c>
      <c r="D17" s="20" t="s">
        <v>18</v>
      </c>
      <c r="E17" s="26">
        <v>37</v>
      </c>
      <c r="F17" s="28">
        <v>19.25</v>
      </c>
      <c r="G17" s="23">
        <f t="shared" si="0"/>
        <v>23.677500000000002</v>
      </c>
      <c r="H17" s="113">
        <f>G17*E17</f>
        <v>876.06750000000011</v>
      </c>
      <c r="I17" s="9"/>
      <c r="J17" s="11"/>
      <c r="K17" s="9"/>
      <c r="L17" s="11"/>
      <c r="M17" s="9"/>
      <c r="P17" s="2"/>
      <c r="Q17" s="2"/>
      <c r="R17" s="2"/>
    </row>
    <row r="18" spans="1:18" ht="36" customHeight="1" x14ac:dyDescent="0.25">
      <c r="A18" s="25" t="s">
        <v>106</v>
      </c>
      <c r="B18" s="32">
        <v>96546</v>
      </c>
      <c r="C18" s="33" t="s">
        <v>68</v>
      </c>
      <c r="D18" s="20" t="s">
        <v>18</v>
      </c>
      <c r="E18" s="26">
        <v>96</v>
      </c>
      <c r="F18" s="28">
        <v>15.44</v>
      </c>
      <c r="G18" s="23">
        <f t="shared" si="0"/>
        <v>18.991199999999999</v>
      </c>
      <c r="H18" s="113">
        <f t="shared" si="1"/>
        <v>1823.1551999999999</v>
      </c>
      <c r="I18" s="9"/>
      <c r="J18" s="11"/>
      <c r="K18" s="9"/>
      <c r="L18" s="11"/>
      <c r="M18" s="9"/>
      <c r="P18" s="2"/>
      <c r="Q18" s="2"/>
      <c r="R18" s="2"/>
    </row>
    <row r="19" spans="1:18" ht="44.25" customHeight="1" x14ac:dyDescent="0.25">
      <c r="A19" s="25" t="s">
        <v>107</v>
      </c>
      <c r="B19" s="32">
        <v>96557</v>
      </c>
      <c r="C19" s="33" t="s">
        <v>72</v>
      </c>
      <c r="D19" s="20" t="s">
        <v>26</v>
      </c>
      <c r="E19" s="26">
        <v>1.9</v>
      </c>
      <c r="F19" s="28">
        <v>508.3</v>
      </c>
      <c r="G19" s="23">
        <f t="shared" si="0"/>
        <v>625.20900000000006</v>
      </c>
      <c r="H19" s="113">
        <f t="shared" si="1"/>
        <v>1187.8971000000001</v>
      </c>
      <c r="I19" s="9"/>
      <c r="J19" s="11"/>
      <c r="K19" s="9"/>
      <c r="L19" s="11"/>
      <c r="M19" s="9"/>
      <c r="P19" s="2"/>
      <c r="Q19" s="2"/>
      <c r="R19" s="2"/>
    </row>
    <row r="20" spans="1:18" ht="34.5" customHeight="1" x14ac:dyDescent="0.25">
      <c r="A20" s="25" t="s">
        <v>108</v>
      </c>
      <c r="B20" s="32">
        <v>98557</v>
      </c>
      <c r="C20" s="33" t="s">
        <v>73</v>
      </c>
      <c r="D20" s="20" t="s">
        <v>13</v>
      </c>
      <c r="E20" s="26">
        <v>20</v>
      </c>
      <c r="F20" s="28">
        <v>35.1</v>
      </c>
      <c r="G20" s="23">
        <f t="shared" si="0"/>
        <v>43.173000000000002</v>
      </c>
      <c r="H20" s="113">
        <f t="shared" si="1"/>
        <v>863.46</v>
      </c>
      <c r="I20" s="9"/>
      <c r="J20" s="11"/>
      <c r="K20" s="9"/>
      <c r="L20" s="11"/>
      <c r="M20" s="9"/>
      <c r="P20" s="2"/>
      <c r="Q20" s="2"/>
      <c r="R20" s="2"/>
    </row>
    <row r="21" spans="1:18" ht="19.5" customHeight="1" x14ac:dyDescent="0.25">
      <c r="A21" s="25" t="s">
        <v>161</v>
      </c>
      <c r="B21" s="32">
        <v>96995</v>
      </c>
      <c r="C21" s="33" t="s">
        <v>74</v>
      </c>
      <c r="D21" s="20" t="s">
        <v>26</v>
      </c>
      <c r="E21" s="26">
        <v>11.2</v>
      </c>
      <c r="F21" s="28">
        <v>41.56</v>
      </c>
      <c r="G21" s="23">
        <f t="shared" si="0"/>
        <v>51.118800000000007</v>
      </c>
      <c r="H21" s="113">
        <f t="shared" si="1"/>
        <v>572.53056000000004</v>
      </c>
      <c r="I21" s="9"/>
      <c r="J21" s="11"/>
      <c r="K21" s="9"/>
      <c r="L21" s="11"/>
      <c r="M21" s="9"/>
      <c r="P21" s="2"/>
      <c r="Q21" s="2"/>
      <c r="R21" s="2"/>
    </row>
    <row r="22" spans="1:18" s="12" customFormat="1" ht="21" customHeight="1" x14ac:dyDescent="0.25">
      <c r="A22" s="94">
        <v>3</v>
      </c>
      <c r="B22" s="95"/>
      <c r="C22" s="95" t="s">
        <v>75</v>
      </c>
      <c r="D22" s="96"/>
      <c r="E22" s="95"/>
      <c r="F22" s="95"/>
      <c r="G22" s="97">
        <f t="shared" si="0"/>
        <v>0</v>
      </c>
      <c r="H22" s="115">
        <f>H23+H24+H25+H26</f>
        <v>4498.8051960000003</v>
      </c>
      <c r="I22" s="7"/>
      <c r="J22" s="13"/>
      <c r="K22" s="7"/>
      <c r="L22" s="13"/>
      <c r="M22" s="7"/>
      <c r="P22" s="14"/>
      <c r="Q22" s="14"/>
      <c r="R22" s="14"/>
    </row>
    <row r="23" spans="1:18" ht="55.5" customHeight="1" x14ac:dyDescent="0.25">
      <c r="A23" s="25" t="s">
        <v>16</v>
      </c>
      <c r="B23" s="20">
        <v>92419</v>
      </c>
      <c r="C23" s="30" t="s">
        <v>76</v>
      </c>
      <c r="D23" s="20" t="s">
        <v>13</v>
      </c>
      <c r="E23" s="27">
        <v>22.32</v>
      </c>
      <c r="F23" s="28">
        <v>84.61</v>
      </c>
      <c r="G23" s="23">
        <f t="shared" si="0"/>
        <v>104.0703</v>
      </c>
      <c r="H23" s="113">
        <f>G23*E23</f>
        <v>2322.8490959999999</v>
      </c>
      <c r="I23" s="9"/>
      <c r="J23" s="8"/>
      <c r="K23" s="9"/>
      <c r="L23" s="8"/>
      <c r="M23" s="9"/>
      <c r="P23" s="2"/>
      <c r="Q23" s="2"/>
      <c r="R23" s="2"/>
    </row>
    <row r="24" spans="1:18" ht="52.5" customHeight="1" x14ac:dyDescent="0.25">
      <c r="A24" s="25" t="s">
        <v>109</v>
      </c>
      <c r="B24" s="20">
        <v>92777</v>
      </c>
      <c r="C24" s="30" t="s">
        <v>142</v>
      </c>
      <c r="D24" s="20" t="s">
        <v>18</v>
      </c>
      <c r="E24" s="27">
        <v>35</v>
      </c>
      <c r="F24" s="28">
        <v>17.2</v>
      </c>
      <c r="G24" s="23">
        <f t="shared" si="0"/>
        <v>21.155999999999999</v>
      </c>
      <c r="H24" s="113">
        <f t="shared" ref="H24:H26" si="2">G24*E24</f>
        <v>740.45999999999992</v>
      </c>
      <c r="I24" s="9"/>
      <c r="J24" s="8"/>
      <c r="K24" s="9"/>
      <c r="L24" s="8"/>
      <c r="M24" s="9"/>
      <c r="P24" s="2"/>
      <c r="Q24" s="2"/>
      <c r="R24" s="2"/>
    </row>
    <row r="25" spans="1:18" ht="52.5" customHeight="1" x14ac:dyDescent="0.25">
      <c r="A25" s="25" t="s">
        <v>110</v>
      </c>
      <c r="B25" s="32">
        <v>92775</v>
      </c>
      <c r="C25" s="33" t="s">
        <v>77</v>
      </c>
      <c r="D25" s="20" t="s">
        <v>18</v>
      </c>
      <c r="E25" s="26">
        <v>23</v>
      </c>
      <c r="F25" s="28">
        <v>19.25</v>
      </c>
      <c r="G25" s="23">
        <f t="shared" si="0"/>
        <v>23.677500000000002</v>
      </c>
      <c r="H25" s="113">
        <f t="shared" si="2"/>
        <v>544.5825000000001</v>
      </c>
      <c r="I25" s="9"/>
      <c r="J25" s="8"/>
      <c r="K25" s="9"/>
      <c r="L25" s="8"/>
      <c r="M25" s="9"/>
      <c r="P25" s="2"/>
      <c r="Q25" s="2"/>
      <c r="R25" s="2"/>
    </row>
    <row r="26" spans="1:18" ht="52.5" customHeight="1" x14ac:dyDescent="0.25">
      <c r="A26" s="25" t="s">
        <v>111</v>
      </c>
      <c r="B26" s="32">
        <v>92722</v>
      </c>
      <c r="C26" s="33" t="s">
        <v>78</v>
      </c>
      <c r="D26" s="20" t="s">
        <v>26</v>
      </c>
      <c r="E26" s="26">
        <v>1.5</v>
      </c>
      <c r="F26" s="28">
        <v>482.88</v>
      </c>
      <c r="G26" s="23">
        <f t="shared" si="0"/>
        <v>593.94240000000002</v>
      </c>
      <c r="H26" s="113">
        <f t="shared" si="2"/>
        <v>890.91360000000009</v>
      </c>
      <c r="I26" s="9"/>
      <c r="J26" s="8"/>
      <c r="K26" s="9"/>
      <c r="L26" s="8"/>
      <c r="M26" s="9"/>
      <c r="P26" s="2"/>
      <c r="Q26" s="2"/>
      <c r="R26" s="2"/>
    </row>
    <row r="27" spans="1:18" ht="18.75" customHeight="1" x14ac:dyDescent="0.25">
      <c r="A27" s="94">
        <v>4</v>
      </c>
      <c r="B27" s="95"/>
      <c r="C27" s="95" t="s">
        <v>91</v>
      </c>
      <c r="D27" s="95"/>
      <c r="E27" s="95"/>
      <c r="F27" s="98"/>
      <c r="G27" s="97">
        <f t="shared" si="0"/>
        <v>0</v>
      </c>
      <c r="H27" s="115">
        <f>H28+H29</f>
        <v>3949.3486980000002</v>
      </c>
      <c r="I27" s="9"/>
      <c r="J27" s="8"/>
      <c r="K27" s="9"/>
      <c r="L27" s="8"/>
      <c r="M27" s="9"/>
      <c r="P27" s="2"/>
      <c r="Q27" s="2"/>
      <c r="R27" s="2"/>
    </row>
    <row r="28" spans="1:18" ht="44.25" customHeight="1" x14ac:dyDescent="0.25">
      <c r="A28" s="18" t="s">
        <v>112</v>
      </c>
      <c r="B28" s="20">
        <v>100324</v>
      </c>
      <c r="C28" s="30" t="s">
        <v>93</v>
      </c>
      <c r="D28" s="20" t="s">
        <v>26</v>
      </c>
      <c r="E28" s="22">
        <v>4.7300000000000004</v>
      </c>
      <c r="F28" s="28">
        <v>109.62</v>
      </c>
      <c r="G28" s="23">
        <f t="shared" si="0"/>
        <v>134.83260000000001</v>
      </c>
      <c r="H28" s="114">
        <f>G28*E28</f>
        <v>637.75819800000011</v>
      </c>
      <c r="I28" s="9"/>
      <c r="J28" s="8"/>
      <c r="K28" s="9"/>
      <c r="L28" s="8"/>
      <c r="M28" s="9"/>
      <c r="P28" s="2"/>
      <c r="Q28" s="2"/>
      <c r="R28" s="2"/>
    </row>
    <row r="29" spans="1:18" ht="33.75" customHeight="1" x14ac:dyDescent="0.25">
      <c r="A29" s="18" t="s">
        <v>24</v>
      </c>
      <c r="B29" s="19">
        <v>101747</v>
      </c>
      <c r="C29" s="33" t="s">
        <v>92</v>
      </c>
      <c r="D29" s="20" t="s">
        <v>13</v>
      </c>
      <c r="E29" s="22">
        <v>45</v>
      </c>
      <c r="F29" s="28">
        <v>59.83</v>
      </c>
      <c r="G29" s="23">
        <f t="shared" si="0"/>
        <v>73.590900000000005</v>
      </c>
      <c r="H29" s="114">
        <f>G29*E29</f>
        <v>3311.5905000000002</v>
      </c>
      <c r="I29" s="9"/>
      <c r="J29" s="8"/>
      <c r="K29" s="9"/>
      <c r="L29" s="8"/>
      <c r="M29" s="9"/>
      <c r="P29" s="2"/>
      <c r="Q29" s="2"/>
      <c r="R29" s="2"/>
    </row>
    <row r="30" spans="1:18" s="12" customFormat="1" ht="16.5" customHeight="1" x14ac:dyDescent="0.25">
      <c r="A30" s="94">
        <v>5</v>
      </c>
      <c r="B30" s="95"/>
      <c r="C30" s="95" t="s">
        <v>94</v>
      </c>
      <c r="D30" s="95"/>
      <c r="E30" s="95"/>
      <c r="F30" s="98"/>
      <c r="G30" s="97">
        <f t="shared" si="0"/>
        <v>0</v>
      </c>
      <c r="H30" s="115">
        <f>H31+H32+H33+H34+H35</f>
        <v>11497.39416</v>
      </c>
      <c r="I30" s="10"/>
      <c r="J30" s="15"/>
      <c r="K30" s="10"/>
      <c r="L30" s="15"/>
      <c r="M30" s="10"/>
      <c r="P30" s="14"/>
      <c r="Q30" s="14"/>
      <c r="R30" s="14"/>
    </row>
    <row r="31" spans="1:18" s="12" customFormat="1" ht="78" customHeight="1" x14ac:dyDescent="0.25">
      <c r="A31" s="18" t="s">
        <v>113</v>
      </c>
      <c r="B31" s="19">
        <v>87508</v>
      </c>
      <c r="C31" s="33" t="s">
        <v>143</v>
      </c>
      <c r="D31" s="20" t="s">
        <v>13</v>
      </c>
      <c r="E31" s="128">
        <f>H31/G31</f>
        <v>80.057404398883719</v>
      </c>
      <c r="F31" s="28">
        <v>92.03</v>
      </c>
      <c r="G31" s="23">
        <f t="shared" si="0"/>
        <v>113.1969</v>
      </c>
      <c r="H31" s="114">
        <v>9062.25</v>
      </c>
      <c r="I31" s="10"/>
      <c r="J31" s="15"/>
      <c r="K31" s="10"/>
      <c r="L31" s="15"/>
      <c r="M31" s="10"/>
      <c r="P31" s="14"/>
      <c r="Q31" s="14"/>
      <c r="R31" s="14"/>
    </row>
    <row r="32" spans="1:18" ht="29.25" customHeight="1" x14ac:dyDescent="0.25">
      <c r="A32" s="57" t="s">
        <v>162</v>
      </c>
      <c r="B32" s="58">
        <v>93187</v>
      </c>
      <c r="C32" s="59" t="s">
        <v>80</v>
      </c>
      <c r="D32" s="60" t="s">
        <v>12</v>
      </c>
      <c r="E32" s="61">
        <v>5.3</v>
      </c>
      <c r="F32" s="62">
        <v>101.18</v>
      </c>
      <c r="G32" s="23">
        <f t="shared" si="0"/>
        <v>124.45140000000001</v>
      </c>
      <c r="H32" s="120">
        <f t="shared" ref="H32:H35" si="3">G32*E32</f>
        <v>659.59242000000006</v>
      </c>
      <c r="I32" s="9"/>
      <c r="J32" s="8"/>
      <c r="K32" s="9"/>
      <c r="L32" s="8"/>
      <c r="M32" s="9"/>
      <c r="P32" s="2"/>
      <c r="Q32" s="2"/>
      <c r="R32" s="2"/>
    </row>
    <row r="33" spans="1:18" ht="30" customHeight="1" x14ac:dyDescent="0.25">
      <c r="A33" s="57" t="s">
        <v>114</v>
      </c>
      <c r="B33" s="58">
        <v>93196</v>
      </c>
      <c r="C33" s="59" t="s">
        <v>81</v>
      </c>
      <c r="D33" s="60" t="s">
        <v>12</v>
      </c>
      <c r="E33" s="61">
        <v>5.3</v>
      </c>
      <c r="F33" s="62">
        <v>85.64</v>
      </c>
      <c r="G33" s="23">
        <f t="shared" si="0"/>
        <v>105.3372</v>
      </c>
      <c r="H33" s="120">
        <f t="shared" si="3"/>
        <v>558.28715999999997</v>
      </c>
      <c r="I33" s="9"/>
      <c r="J33" s="8"/>
      <c r="K33" s="9"/>
      <c r="L33" s="8"/>
      <c r="M33" s="9"/>
      <c r="P33" s="2"/>
      <c r="Q33" s="2"/>
      <c r="R33" s="2"/>
    </row>
    <row r="34" spans="1:18" ht="30.75" customHeight="1" x14ac:dyDescent="0.25">
      <c r="A34" s="71" t="s">
        <v>115</v>
      </c>
      <c r="B34" s="32">
        <v>93189</v>
      </c>
      <c r="C34" s="33" t="s">
        <v>79</v>
      </c>
      <c r="D34" s="32" t="s">
        <v>12</v>
      </c>
      <c r="E34" s="127">
        <v>4.8</v>
      </c>
      <c r="F34" s="28">
        <v>101.76</v>
      </c>
      <c r="G34" s="23">
        <f t="shared" si="0"/>
        <v>125.16480000000001</v>
      </c>
      <c r="H34" s="121">
        <f t="shared" si="3"/>
        <v>600.79104000000007</v>
      </c>
      <c r="I34" s="9"/>
      <c r="J34" s="8"/>
      <c r="K34" s="9"/>
      <c r="L34" s="8"/>
      <c r="M34" s="9"/>
      <c r="P34" s="2"/>
      <c r="Q34" s="2"/>
      <c r="R34" s="2"/>
    </row>
    <row r="35" spans="1:18" ht="77.25" customHeight="1" x14ac:dyDescent="0.25">
      <c r="A35" s="72" t="s">
        <v>116</v>
      </c>
      <c r="B35" s="64">
        <v>87527</v>
      </c>
      <c r="C35" s="63" t="s">
        <v>90</v>
      </c>
      <c r="D35" s="64" t="s">
        <v>13</v>
      </c>
      <c r="E35" s="126">
        <v>15.45</v>
      </c>
      <c r="F35" s="65">
        <v>32.44</v>
      </c>
      <c r="G35" s="23">
        <f t="shared" si="0"/>
        <v>39.901199999999996</v>
      </c>
      <c r="H35" s="122">
        <f t="shared" si="3"/>
        <v>616.47353999999996</v>
      </c>
      <c r="I35" s="9"/>
      <c r="J35" s="8"/>
      <c r="K35" s="9"/>
      <c r="L35" s="8"/>
      <c r="M35" s="9"/>
      <c r="P35" s="2"/>
      <c r="Q35" s="2"/>
      <c r="R35" s="2"/>
    </row>
    <row r="36" spans="1:18" s="12" customFormat="1" ht="18" customHeight="1" x14ac:dyDescent="0.25">
      <c r="A36" s="99">
        <v>6</v>
      </c>
      <c r="B36" s="92"/>
      <c r="C36" s="92" t="s">
        <v>15</v>
      </c>
      <c r="D36" s="92"/>
      <c r="E36" s="92"/>
      <c r="F36" s="92"/>
      <c r="G36" s="97">
        <f t="shared" si="0"/>
        <v>0</v>
      </c>
      <c r="H36" s="116">
        <f>H37+H38+H39</f>
        <v>4585.9418399999995</v>
      </c>
      <c r="I36" s="10"/>
      <c r="J36" s="16"/>
      <c r="K36" s="10"/>
      <c r="L36" s="15"/>
      <c r="M36" s="10"/>
      <c r="P36" s="14"/>
      <c r="Q36" s="14"/>
      <c r="R36" s="14"/>
    </row>
    <row r="37" spans="1:18" ht="57" customHeight="1" x14ac:dyDescent="0.25">
      <c r="A37" s="18" t="s">
        <v>117</v>
      </c>
      <c r="B37" s="19">
        <v>92543</v>
      </c>
      <c r="C37" s="33" t="s">
        <v>144</v>
      </c>
      <c r="D37" s="20" t="s">
        <v>13</v>
      </c>
      <c r="E37" s="22">
        <v>47.3</v>
      </c>
      <c r="F37" s="22">
        <v>24.11</v>
      </c>
      <c r="G37" s="23">
        <f t="shared" si="0"/>
        <v>29.6553</v>
      </c>
      <c r="H37" s="114">
        <f t="shared" ref="H37:H39" si="4">G37*E37</f>
        <v>1402.69569</v>
      </c>
      <c r="I37" s="9"/>
      <c r="J37" s="8"/>
      <c r="K37" s="9"/>
      <c r="L37" s="8"/>
      <c r="M37" s="9"/>
      <c r="P37" s="2"/>
      <c r="Q37" s="2"/>
      <c r="R37" s="2"/>
    </row>
    <row r="38" spans="1:18" ht="41.25" customHeight="1" x14ac:dyDescent="0.25">
      <c r="A38" s="18" t="s">
        <v>118</v>
      </c>
      <c r="B38" s="19">
        <v>94223</v>
      </c>
      <c r="C38" s="33" t="s">
        <v>146</v>
      </c>
      <c r="D38" s="20" t="s">
        <v>12</v>
      </c>
      <c r="E38" s="22">
        <v>8.1999999999999993</v>
      </c>
      <c r="F38" s="22">
        <v>57.71</v>
      </c>
      <c r="G38" s="23">
        <f t="shared" si="0"/>
        <v>70.9833</v>
      </c>
      <c r="H38" s="114">
        <f>G38*E38</f>
        <v>582.06305999999995</v>
      </c>
      <c r="I38" s="9"/>
      <c r="J38" s="8"/>
      <c r="K38" s="9"/>
      <c r="L38" s="8"/>
      <c r="M38" s="9"/>
      <c r="P38" s="2"/>
      <c r="Q38" s="2"/>
      <c r="R38" s="2"/>
    </row>
    <row r="39" spans="1:18" ht="63.75" customHeight="1" x14ac:dyDescent="0.25">
      <c r="A39" s="18" t="s">
        <v>163</v>
      </c>
      <c r="B39" s="19">
        <v>94207</v>
      </c>
      <c r="C39" s="33" t="s">
        <v>145</v>
      </c>
      <c r="D39" s="20" t="s">
        <v>13</v>
      </c>
      <c r="E39" s="22">
        <v>47.3</v>
      </c>
      <c r="F39" s="22">
        <v>44.71</v>
      </c>
      <c r="G39" s="23">
        <f t="shared" si="0"/>
        <v>54.993300000000005</v>
      </c>
      <c r="H39" s="114">
        <f t="shared" si="4"/>
        <v>2601.18309</v>
      </c>
      <c r="I39" s="9"/>
      <c r="J39" s="8"/>
      <c r="K39" s="9"/>
      <c r="L39" s="8"/>
      <c r="M39" s="9"/>
      <c r="P39" s="2"/>
      <c r="Q39" s="2"/>
      <c r="R39" s="2"/>
    </row>
    <row r="40" spans="1:18" ht="20.25" customHeight="1" x14ac:dyDescent="0.25">
      <c r="A40" s="100">
        <v>7</v>
      </c>
      <c r="B40" s="101"/>
      <c r="C40" s="102" t="s">
        <v>98</v>
      </c>
      <c r="D40" s="101"/>
      <c r="E40" s="103"/>
      <c r="F40" s="98"/>
      <c r="G40" s="97">
        <f t="shared" si="0"/>
        <v>0</v>
      </c>
      <c r="H40" s="117">
        <f>H41</f>
        <v>2008.5285000000001</v>
      </c>
      <c r="I40" s="9"/>
      <c r="J40" s="8"/>
      <c r="K40" s="9"/>
      <c r="L40" s="8"/>
      <c r="M40" s="9"/>
      <c r="P40" s="2"/>
      <c r="Q40" s="2"/>
      <c r="R40" s="2"/>
    </row>
    <row r="41" spans="1:18" ht="38.25" customHeight="1" x14ac:dyDescent="0.25">
      <c r="A41" s="18" t="s">
        <v>119</v>
      </c>
      <c r="B41" s="19" t="s">
        <v>19</v>
      </c>
      <c r="C41" s="34" t="s">
        <v>147</v>
      </c>
      <c r="D41" s="20" t="s">
        <v>13</v>
      </c>
      <c r="E41" s="29">
        <v>55</v>
      </c>
      <c r="F41" s="28">
        <v>29.69</v>
      </c>
      <c r="G41" s="23">
        <f t="shared" si="0"/>
        <v>36.518700000000003</v>
      </c>
      <c r="H41" s="114">
        <f>G41*E41</f>
        <v>2008.5285000000001</v>
      </c>
      <c r="I41" s="9"/>
      <c r="J41" s="8"/>
      <c r="K41" s="9"/>
      <c r="L41" s="8"/>
      <c r="M41" s="9"/>
      <c r="P41" s="2"/>
      <c r="Q41" s="2"/>
      <c r="R41" s="2"/>
    </row>
    <row r="42" spans="1:18" ht="18.75" customHeight="1" x14ac:dyDescent="0.25">
      <c r="A42" s="94">
        <v>8</v>
      </c>
      <c r="B42" s="95"/>
      <c r="C42" s="104" t="s">
        <v>22</v>
      </c>
      <c r="D42" s="95"/>
      <c r="E42" s="96"/>
      <c r="F42" s="96"/>
      <c r="G42" s="97">
        <f t="shared" si="0"/>
        <v>0</v>
      </c>
      <c r="H42" s="115">
        <f>H43+H44+H45+H46++H47+H48+H49+H50+H51+H52+H53</f>
        <v>2114.8620000000001</v>
      </c>
      <c r="I42" s="9"/>
      <c r="J42" s="8"/>
      <c r="K42" s="9"/>
      <c r="L42" s="8"/>
      <c r="M42" s="9"/>
      <c r="P42" s="2"/>
      <c r="Q42" s="2"/>
      <c r="R42" s="2"/>
    </row>
    <row r="43" spans="1:18" ht="41.25" customHeight="1" x14ac:dyDescent="0.25">
      <c r="A43" s="35" t="s">
        <v>25</v>
      </c>
      <c r="B43" s="66">
        <v>97592</v>
      </c>
      <c r="C43" s="67" t="s">
        <v>99</v>
      </c>
      <c r="D43" s="66" t="s">
        <v>97</v>
      </c>
      <c r="E43" s="70">
        <v>6</v>
      </c>
      <c r="F43" s="129">
        <v>40.22</v>
      </c>
      <c r="G43" s="23">
        <f t="shared" si="0"/>
        <v>49.470599999999997</v>
      </c>
      <c r="H43" s="113">
        <f>G43*E43</f>
        <v>296.8236</v>
      </c>
      <c r="I43" s="9"/>
      <c r="J43" s="8"/>
      <c r="K43" s="9"/>
      <c r="L43" s="8"/>
      <c r="M43" s="9"/>
      <c r="P43" s="2"/>
      <c r="Q43" s="2"/>
      <c r="R43" s="2"/>
    </row>
    <row r="44" spans="1:18" s="12" customFormat="1" ht="37.5" customHeight="1" x14ac:dyDescent="0.25">
      <c r="A44" s="25" t="s">
        <v>120</v>
      </c>
      <c r="B44" s="24">
        <v>91955</v>
      </c>
      <c r="C44" s="30" t="s">
        <v>31</v>
      </c>
      <c r="D44" s="20" t="s">
        <v>5</v>
      </c>
      <c r="E44" s="29">
        <v>4</v>
      </c>
      <c r="F44" s="28">
        <v>31.28</v>
      </c>
      <c r="G44" s="23">
        <f t="shared" si="0"/>
        <v>38.474400000000003</v>
      </c>
      <c r="H44" s="113">
        <f t="shared" ref="H44:H53" si="5">G44*E44</f>
        <v>153.89760000000001</v>
      </c>
      <c r="I44" s="7"/>
      <c r="J44" s="13"/>
      <c r="K44" s="7"/>
      <c r="L44" s="13"/>
      <c r="M44" s="7"/>
      <c r="P44" s="14"/>
      <c r="Q44" s="14"/>
      <c r="R44" s="14"/>
    </row>
    <row r="45" spans="1:18" s="12" customFormat="1" ht="51.75" customHeight="1" x14ac:dyDescent="0.25">
      <c r="A45" s="25" t="s">
        <v>27</v>
      </c>
      <c r="B45" s="24">
        <v>91963</v>
      </c>
      <c r="C45" s="30" t="s">
        <v>38</v>
      </c>
      <c r="D45" s="20" t="s">
        <v>5</v>
      </c>
      <c r="E45" s="29">
        <v>1</v>
      </c>
      <c r="F45" s="28">
        <v>66.53</v>
      </c>
      <c r="G45" s="23">
        <f t="shared" si="0"/>
        <v>81.831900000000005</v>
      </c>
      <c r="H45" s="113">
        <f t="shared" si="5"/>
        <v>81.831900000000005</v>
      </c>
      <c r="I45" s="7"/>
      <c r="J45" s="13"/>
      <c r="K45" s="7"/>
      <c r="L45" s="13"/>
      <c r="M45" s="7"/>
      <c r="P45" s="14"/>
      <c r="Q45" s="14"/>
      <c r="R45" s="14"/>
    </row>
    <row r="46" spans="1:18" s="12" customFormat="1" ht="41.25" customHeight="1" x14ac:dyDescent="0.25">
      <c r="A46" s="25" t="s">
        <v>47</v>
      </c>
      <c r="B46" s="24">
        <v>91996</v>
      </c>
      <c r="C46" s="30" t="s">
        <v>32</v>
      </c>
      <c r="D46" s="20" t="s">
        <v>5</v>
      </c>
      <c r="E46" s="29">
        <v>18</v>
      </c>
      <c r="F46" s="28">
        <v>30.18</v>
      </c>
      <c r="G46" s="23">
        <f t="shared" si="0"/>
        <v>37.121400000000001</v>
      </c>
      <c r="H46" s="113">
        <f t="shared" si="5"/>
        <v>668.18520000000001</v>
      </c>
      <c r="I46" s="7"/>
      <c r="J46" s="13"/>
      <c r="K46" s="7"/>
      <c r="L46" s="13"/>
      <c r="M46" s="7"/>
      <c r="P46" s="14"/>
      <c r="Q46" s="14"/>
      <c r="R46" s="14"/>
    </row>
    <row r="47" spans="1:18" ht="40.5" customHeight="1" x14ac:dyDescent="0.25">
      <c r="A47" s="25" t="s">
        <v>164</v>
      </c>
      <c r="B47" s="24">
        <v>91924</v>
      </c>
      <c r="C47" s="30" t="s">
        <v>28</v>
      </c>
      <c r="D47" s="20" t="s">
        <v>12</v>
      </c>
      <c r="E47" s="29">
        <v>32</v>
      </c>
      <c r="F47" s="28">
        <v>2.82</v>
      </c>
      <c r="G47" s="23">
        <f t="shared" si="0"/>
        <v>3.4685999999999999</v>
      </c>
      <c r="H47" s="113">
        <f t="shared" si="5"/>
        <v>110.9952</v>
      </c>
      <c r="I47" s="9"/>
      <c r="J47" s="8"/>
      <c r="K47" s="9"/>
      <c r="L47" s="8"/>
      <c r="M47" s="9"/>
      <c r="P47" s="2"/>
      <c r="Q47" s="2"/>
      <c r="R47" s="2"/>
    </row>
    <row r="48" spans="1:18" ht="40.5" customHeight="1" x14ac:dyDescent="0.25">
      <c r="A48" s="25" t="s">
        <v>165</v>
      </c>
      <c r="B48" s="24">
        <v>91926</v>
      </c>
      <c r="C48" s="30" t="s">
        <v>29</v>
      </c>
      <c r="D48" s="20" t="s">
        <v>12</v>
      </c>
      <c r="E48" s="29">
        <v>76</v>
      </c>
      <c r="F48" s="28">
        <v>4.07</v>
      </c>
      <c r="G48" s="23">
        <f t="shared" si="0"/>
        <v>5.0061</v>
      </c>
      <c r="H48" s="113">
        <f t="shared" si="5"/>
        <v>380.46359999999999</v>
      </c>
      <c r="I48" s="9"/>
      <c r="J48" s="8"/>
      <c r="K48" s="9"/>
      <c r="L48" s="8"/>
      <c r="M48" s="9"/>
      <c r="P48" s="2"/>
      <c r="Q48" s="2"/>
      <c r="R48" s="2"/>
    </row>
    <row r="49" spans="1:18" ht="40.5" customHeight="1" x14ac:dyDescent="0.25">
      <c r="A49" s="25" t="s">
        <v>166</v>
      </c>
      <c r="B49" s="24">
        <v>91930</v>
      </c>
      <c r="C49" s="30" t="s">
        <v>30</v>
      </c>
      <c r="D49" s="20" t="s">
        <v>12</v>
      </c>
      <c r="E49" s="29">
        <v>18</v>
      </c>
      <c r="F49" s="28">
        <v>9.01</v>
      </c>
      <c r="G49" s="23">
        <f t="shared" si="0"/>
        <v>11.0823</v>
      </c>
      <c r="H49" s="113">
        <f t="shared" si="5"/>
        <v>199.48140000000001</v>
      </c>
      <c r="I49" s="9"/>
      <c r="J49" s="8"/>
      <c r="K49" s="9"/>
      <c r="L49" s="8"/>
      <c r="M49" s="9"/>
      <c r="P49" s="2"/>
      <c r="Q49" s="2"/>
      <c r="R49" s="2"/>
    </row>
    <row r="50" spans="1:18" ht="40.5" customHeight="1" x14ac:dyDescent="0.25">
      <c r="A50" s="25" t="s">
        <v>121</v>
      </c>
      <c r="B50" s="24" t="s">
        <v>19</v>
      </c>
      <c r="C50" s="40" t="s">
        <v>44</v>
      </c>
      <c r="D50" s="20" t="s">
        <v>12</v>
      </c>
      <c r="E50" s="29">
        <v>16</v>
      </c>
      <c r="F50" s="28">
        <v>2.0299999999999998</v>
      </c>
      <c r="G50" s="23">
        <f t="shared" si="0"/>
        <v>2.4968999999999997</v>
      </c>
      <c r="H50" s="113">
        <f t="shared" si="5"/>
        <v>39.950399999999995</v>
      </c>
      <c r="I50" s="9"/>
      <c r="J50" s="8"/>
      <c r="K50" s="9"/>
      <c r="L50" s="8"/>
      <c r="M50" s="9"/>
      <c r="P50" s="2"/>
      <c r="Q50" s="2"/>
      <c r="R50" s="2"/>
    </row>
    <row r="51" spans="1:18" ht="52.5" customHeight="1" x14ac:dyDescent="0.25">
      <c r="A51" s="25" t="s">
        <v>122</v>
      </c>
      <c r="B51" s="24">
        <v>101876</v>
      </c>
      <c r="C51" s="30" t="s">
        <v>148</v>
      </c>
      <c r="D51" s="20" t="s">
        <v>5</v>
      </c>
      <c r="E51" s="29">
        <v>1</v>
      </c>
      <c r="F51" s="28">
        <v>80.03</v>
      </c>
      <c r="G51" s="23">
        <f t="shared" si="0"/>
        <v>98.436900000000009</v>
      </c>
      <c r="H51" s="113">
        <f t="shared" si="5"/>
        <v>98.436900000000009</v>
      </c>
      <c r="I51" s="9"/>
      <c r="J51" s="8"/>
      <c r="K51" s="9"/>
      <c r="L51" s="8"/>
      <c r="M51" s="9"/>
      <c r="P51" s="2"/>
      <c r="Q51" s="2"/>
      <c r="R51" s="2"/>
    </row>
    <row r="52" spans="1:18" ht="31.5" customHeight="1" x14ac:dyDescent="0.25">
      <c r="A52" s="25" t="s">
        <v>123</v>
      </c>
      <c r="B52" s="24">
        <v>93655</v>
      </c>
      <c r="C52" s="30" t="s">
        <v>36</v>
      </c>
      <c r="D52" s="20" t="s">
        <v>5</v>
      </c>
      <c r="E52" s="29">
        <v>2</v>
      </c>
      <c r="F52" s="28">
        <v>13.24</v>
      </c>
      <c r="G52" s="23">
        <f t="shared" si="0"/>
        <v>16.2852</v>
      </c>
      <c r="H52" s="113">
        <f t="shared" si="5"/>
        <v>32.570399999999999</v>
      </c>
      <c r="I52" s="9"/>
      <c r="J52" s="8"/>
      <c r="K52" s="9"/>
      <c r="L52" s="8"/>
      <c r="M52" s="9"/>
      <c r="P52" s="2"/>
      <c r="Q52" s="2"/>
      <c r="R52" s="2"/>
    </row>
    <row r="53" spans="1:18" ht="30" customHeight="1" x14ac:dyDescent="0.25">
      <c r="A53" s="35" t="s">
        <v>124</v>
      </c>
      <c r="B53" s="24">
        <v>93658</v>
      </c>
      <c r="C53" s="33" t="s">
        <v>37</v>
      </c>
      <c r="D53" s="20" t="s">
        <v>5</v>
      </c>
      <c r="E53" s="29">
        <v>2</v>
      </c>
      <c r="F53" s="28">
        <v>21.23</v>
      </c>
      <c r="G53" s="23">
        <f t="shared" si="0"/>
        <v>26.1129</v>
      </c>
      <c r="H53" s="113">
        <f t="shared" si="5"/>
        <v>52.2258</v>
      </c>
      <c r="I53" s="9"/>
      <c r="J53" s="8"/>
      <c r="K53" s="9"/>
      <c r="L53" s="8"/>
      <c r="M53" s="9"/>
      <c r="P53" s="2"/>
      <c r="Q53" s="2"/>
      <c r="R53" s="2"/>
    </row>
    <row r="54" spans="1:18" ht="19.5" customHeight="1" x14ac:dyDescent="0.25">
      <c r="A54" s="94">
        <v>9</v>
      </c>
      <c r="B54" s="95"/>
      <c r="C54" s="95" t="s">
        <v>41</v>
      </c>
      <c r="D54" s="95"/>
      <c r="E54" s="95"/>
      <c r="F54" s="95"/>
      <c r="G54" s="97">
        <f t="shared" si="0"/>
        <v>0</v>
      </c>
      <c r="H54" s="115">
        <f>H55+H56+H57+H58+H59+H60+H61+H62</f>
        <v>4789.4601000000002</v>
      </c>
      <c r="I54" s="9"/>
      <c r="J54" s="8"/>
      <c r="K54" s="9"/>
      <c r="L54" s="8"/>
      <c r="M54" s="9"/>
      <c r="P54" s="2"/>
      <c r="Q54" s="2"/>
      <c r="R54" s="2"/>
    </row>
    <row r="55" spans="1:18" ht="30.75" customHeight="1" x14ac:dyDescent="0.25">
      <c r="A55" s="35" t="s">
        <v>48</v>
      </c>
      <c r="B55" s="66" t="s">
        <v>19</v>
      </c>
      <c r="C55" s="38" t="s">
        <v>39</v>
      </c>
      <c r="D55" s="36" t="s">
        <v>5</v>
      </c>
      <c r="E55" s="37">
        <v>1</v>
      </c>
      <c r="F55" s="39">
        <v>3100</v>
      </c>
      <c r="G55" s="23">
        <f t="shared" si="0"/>
        <v>3813</v>
      </c>
      <c r="H55" s="113">
        <f>G55</f>
        <v>3813</v>
      </c>
      <c r="I55" s="9"/>
      <c r="J55" s="8"/>
      <c r="K55" s="9"/>
      <c r="L55" s="8"/>
      <c r="M55" s="9"/>
      <c r="P55" s="2"/>
      <c r="Q55" s="2"/>
      <c r="R55" s="2"/>
    </row>
    <row r="56" spans="1:18" ht="30.75" customHeight="1" x14ac:dyDescent="0.25">
      <c r="A56" s="35" t="s">
        <v>49</v>
      </c>
      <c r="B56" s="36" t="s">
        <v>19</v>
      </c>
      <c r="C56" s="38" t="s">
        <v>82</v>
      </c>
      <c r="D56" s="36" t="s">
        <v>5</v>
      </c>
      <c r="E56" s="37">
        <v>1</v>
      </c>
      <c r="F56" s="39">
        <v>108.9</v>
      </c>
      <c r="G56" s="23">
        <f t="shared" si="0"/>
        <v>133.947</v>
      </c>
      <c r="H56" s="113">
        <f t="shared" ref="H56:H62" si="6">G56*E56</f>
        <v>133.947</v>
      </c>
      <c r="I56" s="9"/>
      <c r="J56" s="8"/>
      <c r="K56" s="9"/>
      <c r="L56" s="8"/>
      <c r="M56" s="9"/>
      <c r="P56" s="2"/>
      <c r="Q56" s="2"/>
      <c r="R56" s="2"/>
    </row>
    <row r="57" spans="1:18" ht="24" customHeight="1" x14ac:dyDescent="0.25">
      <c r="A57" s="35" t="s">
        <v>125</v>
      </c>
      <c r="B57" s="36">
        <v>98111</v>
      </c>
      <c r="C57" s="38" t="s">
        <v>95</v>
      </c>
      <c r="D57" s="36" t="s">
        <v>5</v>
      </c>
      <c r="E57" s="37">
        <v>1</v>
      </c>
      <c r="F57" s="39">
        <v>44.31</v>
      </c>
      <c r="G57" s="23">
        <f t="shared" si="0"/>
        <v>54.501300000000001</v>
      </c>
      <c r="H57" s="113">
        <f t="shared" si="6"/>
        <v>54.501300000000001</v>
      </c>
      <c r="I57" s="9"/>
      <c r="J57" s="8"/>
      <c r="K57" s="9"/>
      <c r="L57" s="8"/>
      <c r="M57" s="9"/>
      <c r="P57" s="2"/>
      <c r="Q57" s="2"/>
      <c r="R57" s="2"/>
    </row>
    <row r="58" spans="1:18" ht="51.75" customHeight="1" x14ac:dyDescent="0.25">
      <c r="A58" s="35" t="s">
        <v>126</v>
      </c>
      <c r="B58" s="36">
        <v>94489</v>
      </c>
      <c r="C58" s="38" t="s">
        <v>83</v>
      </c>
      <c r="D58" s="36" t="s">
        <v>5</v>
      </c>
      <c r="E58" s="37">
        <v>3</v>
      </c>
      <c r="F58" s="39">
        <v>28.53</v>
      </c>
      <c r="G58" s="23">
        <f t="shared" si="0"/>
        <v>35.091900000000003</v>
      </c>
      <c r="H58" s="113">
        <f t="shared" si="6"/>
        <v>105.2757</v>
      </c>
      <c r="I58" s="9"/>
      <c r="J58" s="8"/>
      <c r="K58" s="9"/>
      <c r="L58" s="8"/>
      <c r="M58" s="9"/>
      <c r="P58" s="2"/>
      <c r="Q58" s="2"/>
      <c r="R58" s="2"/>
    </row>
    <row r="59" spans="1:18" ht="29.25" customHeight="1" x14ac:dyDescent="0.25">
      <c r="A59" s="35" t="s">
        <v>127</v>
      </c>
      <c r="B59" s="36">
        <v>102605</v>
      </c>
      <c r="C59" s="38" t="s">
        <v>84</v>
      </c>
      <c r="D59" s="36" t="s">
        <v>5</v>
      </c>
      <c r="E59" s="37">
        <v>1</v>
      </c>
      <c r="F59" s="39">
        <v>227.59</v>
      </c>
      <c r="G59" s="23">
        <f t="shared" si="0"/>
        <v>279.9357</v>
      </c>
      <c r="H59" s="113">
        <f t="shared" si="6"/>
        <v>279.9357</v>
      </c>
      <c r="I59" s="9"/>
      <c r="J59" s="8"/>
      <c r="K59" s="9"/>
      <c r="L59" s="8"/>
      <c r="M59" s="9"/>
      <c r="P59" s="2"/>
      <c r="Q59" s="2"/>
      <c r="R59" s="2"/>
    </row>
    <row r="60" spans="1:18" ht="61.5" customHeight="1" x14ac:dyDescent="0.25">
      <c r="A60" s="35" t="s">
        <v>128</v>
      </c>
      <c r="B60" s="36" t="s">
        <v>19</v>
      </c>
      <c r="C60" s="38" t="s">
        <v>43</v>
      </c>
      <c r="D60" s="36" t="s">
        <v>42</v>
      </c>
      <c r="E60" s="37">
        <v>12</v>
      </c>
      <c r="F60" s="39">
        <v>4.21</v>
      </c>
      <c r="G60" s="23">
        <f t="shared" si="0"/>
        <v>5.1783000000000001</v>
      </c>
      <c r="H60" s="113">
        <f t="shared" si="6"/>
        <v>62.139600000000002</v>
      </c>
      <c r="I60" s="9"/>
      <c r="J60" s="8"/>
      <c r="K60" s="9"/>
      <c r="L60" s="8"/>
      <c r="M60" s="9"/>
      <c r="P60" s="2"/>
      <c r="Q60" s="2"/>
      <c r="R60" s="2"/>
    </row>
    <row r="61" spans="1:18" ht="75" customHeight="1" x14ac:dyDescent="0.25">
      <c r="A61" s="35" t="s">
        <v>167</v>
      </c>
      <c r="B61" s="36" t="s">
        <v>19</v>
      </c>
      <c r="C61" s="38" t="s">
        <v>85</v>
      </c>
      <c r="D61" s="36" t="s">
        <v>12</v>
      </c>
      <c r="E61" s="37">
        <v>6</v>
      </c>
      <c r="F61" s="39">
        <v>14.64</v>
      </c>
      <c r="G61" s="23">
        <f t="shared" si="0"/>
        <v>18.007200000000001</v>
      </c>
      <c r="H61" s="113">
        <f t="shared" si="6"/>
        <v>108.04320000000001</v>
      </c>
      <c r="I61" s="9"/>
      <c r="J61" s="8"/>
      <c r="K61" s="9"/>
      <c r="L61" s="8"/>
      <c r="M61" s="9"/>
      <c r="P61" s="2"/>
      <c r="Q61" s="2"/>
      <c r="R61" s="2"/>
    </row>
    <row r="62" spans="1:18" ht="54" customHeight="1" x14ac:dyDescent="0.25">
      <c r="A62" s="35" t="s">
        <v>129</v>
      </c>
      <c r="B62" s="19" t="s">
        <v>19</v>
      </c>
      <c r="C62" s="34" t="s">
        <v>17</v>
      </c>
      <c r="D62" s="36" t="s">
        <v>12</v>
      </c>
      <c r="E62" s="37">
        <v>12</v>
      </c>
      <c r="F62" s="39">
        <v>15.76</v>
      </c>
      <c r="G62" s="23">
        <f t="shared" si="0"/>
        <v>19.384799999999998</v>
      </c>
      <c r="H62" s="113">
        <f t="shared" si="6"/>
        <v>232.61759999999998</v>
      </c>
      <c r="I62" s="9"/>
      <c r="J62" s="8"/>
      <c r="K62" s="9"/>
      <c r="L62" s="8"/>
      <c r="M62" s="9"/>
      <c r="P62" s="2"/>
      <c r="Q62" s="2"/>
      <c r="R62" s="2"/>
    </row>
    <row r="63" spans="1:18" ht="22.5" customHeight="1" x14ac:dyDescent="0.25">
      <c r="A63" s="94">
        <v>10</v>
      </c>
      <c r="B63" s="101"/>
      <c r="C63" s="102" t="s">
        <v>140</v>
      </c>
      <c r="D63" s="101"/>
      <c r="E63" s="124"/>
      <c r="F63" s="125"/>
      <c r="G63" s="97">
        <f t="shared" si="0"/>
        <v>0</v>
      </c>
      <c r="H63" s="115">
        <f>H64+H65+H66+H67+H68</f>
        <v>8316.5650499999992</v>
      </c>
      <c r="I63" s="9"/>
      <c r="J63" s="8"/>
      <c r="K63" s="9"/>
      <c r="L63" s="8"/>
      <c r="M63" s="9"/>
      <c r="P63" s="2"/>
      <c r="Q63" s="2"/>
      <c r="R63" s="2"/>
    </row>
    <row r="64" spans="1:18" ht="54" customHeight="1" x14ac:dyDescent="0.25">
      <c r="A64" s="35" t="s">
        <v>130</v>
      </c>
      <c r="B64" s="19">
        <v>87904</v>
      </c>
      <c r="C64" s="34" t="s">
        <v>149</v>
      </c>
      <c r="D64" s="36" t="s">
        <v>13</v>
      </c>
      <c r="E64" s="37">
        <v>125</v>
      </c>
      <c r="F64" s="39">
        <v>7.97</v>
      </c>
      <c r="G64" s="23">
        <f t="shared" si="0"/>
        <v>9.8031000000000006</v>
      </c>
      <c r="H64" s="113">
        <f>G64*E64</f>
        <v>1225.3875</v>
      </c>
      <c r="I64" s="9"/>
      <c r="J64" s="8"/>
      <c r="K64" s="9"/>
      <c r="L64" s="8"/>
      <c r="M64" s="9"/>
      <c r="P64" s="2"/>
      <c r="Q64" s="2"/>
      <c r="R64" s="2"/>
    </row>
    <row r="65" spans="1:18" ht="54" customHeight="1" x14ac:dyDescent="0.25">
      <c r="A65" s="35" t="s">
        <v>131</v>
      </c>
      <c r="B65" s="19">
        <v>87548</v>
      </c>
      <c r="C65" s="34" t="s">
        <v>150</v>
      </c>
      <c r="D65" s="36" t="s">
        <v>13</v>
      </c>
      <c r="E65" s="37">
        <v>145.5</v>
      </c>
      <c r="F65" s="39">
        <v>21.4</v>
      </c>
      <c r="G65" s="23">
        <f t="shared" si="0"/>
        <v>26.321999999999999</v>
      </c>
      <c r="H65" s="113">
        <f>G65*E65</f>
        <v>3829.8509999999997</v>
      </c>
      <c r="I65" s="9"/>
      <c r="J65" s="8"/>
      <c r="K65" s="9"/>
      <c r="L65" s="8"/>
      <c r="M65" s="9"/>
      <c r="P65" s="2"/>
      <c r="Q65" s="2"/>
      <c r="R65" s="2"/>
    </row>
    <row r="66" spans="1:18" ht="32.25" customHeight="1" x14ac:dyDescent="0.25">
      <c r="A66" s="35" t="s">
        <v>132</v>
      </c>
      <c r="B66" s="19">
        <v>88415</v>
      </c>
      <c r="C66" s="34" t="s">
        <v>159</v>
      </c>
      <c r="D66" s="36" t="s">
        <v>13</v>
      </c>
      <c r="E66" s="37">
        <v>145.5</v>
      </c>
      <c r="F66" s="39">
        <v>2.39</v>
      </c>
      <c r="G66" s="23">
        <f t="shared" si="0"/>
        <v>2.9397000000000002</v>
      </c>
      <c r="H66" s="113">
        <f>G66*E66</f>
        <v>427.72635000000002</v>
      </c>
      <c r="I66" s="9"/>
      <c r="J66" s="8"/>
      <c r="K66" s="9"/>
      <c r="L66" s="8"/>
      <c r="M66" s="9"/>
      <c r="P66" s="2"/>
      <c r="Q66" s="2"/>
      <c r="R66" s="2"/>
    </row>
    <row r="67" spans="1:18" ht="34.5" customHeight="1" x14ac:dyDescent="0.25">
      <c r="A67" s="35" t="s">
        <v>168</v>
      </c>
      <c r="B67" s="19">
        <v>95626</v>
      </c>
      <c r="C67" s="34" t="s">
        <v>160</v>
      </c>
      <c r="D67" s="36" t="s">
        <v>13</v>
      </c>
      <c r="E67" s="37">
        <v>145.5</v>
      </c>
      <c r="F67" s="39">
        <v>14.46</v>
      </c>
      <c r="G67" s="23">
        <f t="shared" si="0"/>
        <v>17.785800000000002</v>
      </c>
      <c r="H67" s="113">
        <f>G67*E67</f>
        <v>2587.8339000000001</v>
      </c>
      <c r="I67" s="9"/>
      <c r="J67" s="8"/>
      <c r="K67" s="9"/>
      <c r="L67" s="8"/>
      <c r="M67" s="9"/>
      <c r="P67" s="2"/>
      <c r="Q67" s="2"/>
      <c r="R67" s="2"/>
    </row>
    <row r="68" spans="1:18" ht="40.5" customHeight="1" x14ac:dyDescent="0.25">
      <c r="A68" s="35" t="s">
        <v>169</v>
      </c>
      <c r="B68" s="19">
        <v>102219</v>
      </c>
      <c r="C68" s="34" t="s">
        <v>151</v>
      </c>
      <c r="D68" s="36" t="s">
        <v>13</v>
      </c>
      <c r="E68" s="37">
        <v>14.5</v>
      </c>
      <c r="F68" s="39">
        <v>13.78</v>
      </c>
      <c r="G68" s="23">
        <f t="shared" si="0"/>
        <v>16.949400000000001</v>
      </c>
      <c r="H68" s="113">
        <f>G68*E68</f>
        <v>245.7663</v>
      </c>
      <c r="I68" s="9"/>
      <c r="J68" s="8"/>
      <c r="K68" s="9"/>
      <c r="L68" s="8"/>
      <c r="M68" s="9"/>
      <c r="P68" s="2"/>
      <c r="Q68" s="2"/>
      <c r="R68" s="2"/>
    </row>
    <row r="69" spans="1:18" ht="19.5" customHeight="1" x14ac:dyDescent="0.25">
      <c r="A69" s="94">
        <v>11</v>
      </c>
      <c r="B69" s="95"/>
      <c r="C69" s="95" t="s">
        <v>86</v>
      </c>
      <c r="D69" s="95"/>
      <c r="E69" s="95"/>
      <c r="F69" s="95"/>
      <c r="G69" s="97">
        <f t="shared" si="0"/>
        <v>0</v>
      </c>
      <c r="H69" s="115">
        <f>H70+H71+H72</f>
        <v>3146.8596749999997</v>
      </c>
      <c r="I69" s="9"/>
      <c r="J69" s="8"/>
      <c r="K69" s="9"/>
      <c r="L69" s="8"/>
      <c r="M69" s="9"/>
      <c r="P69" s="2"/>
      <c r="Q69" s="2"/>
      <c r="R69" s="2"/>
    </row>
    <row r="70" spans="1:18" s="12" customFormat="1" ht="50.25" customHeight="1" x14ac:dyDescent="0.25">
      <c r="A70" s="25" t="s">
        <v>50</v>
      </c>
      <c r="B70" s="20">
        <v>93391</v>
      </c>
      <c r="C70" s="31" t="s">
        <v>173</v>
      </c>
      <c r="D70" s="20" t="s">
        <v>13</v>
      </c>
      <c r="E70" s="29">
        <v>47.3</v>
      </c>
      <c r="F70" s="28">
        <v>31.11</v>
      </c>
      <c r="G70" s="23">
        <f t="shared" si="0"/>
        <v>38.265299999999996</v>
      </c>
      <c r="H70" s="113">
        <f>G70*E70</f>
        <v>1809.9486899999997</v>
      </c>
      <c r="I70" s="10"/>
      <c r="J70" s="15"/>
      <c r="K70" s="10"/>
      <c r="L70" s="15"/>
      <c r="M70" s="10" t="s">
        <v>156</v>
      </c>
      <c r="P70" s="14"/>
      <c r="Q70" s="14"/>
      <c r="R70" s="14"/>
    </row>
    <row r="71" spans="1:18" ht="36" customHeight="1" x14ac:dyDescent="0.25">
      <c r="A71" s="35" t="s">
        <v>133</v>
      </c>
      <c r="B71" s="20">
        <v>88648</v>
      </c>
      <c r="C71" s="31" t="s">
        <v>87</v>
      </c>
      <c r="D71" s="20" t="s">
        <v>12</v>
      </c>
      <c r="E71" s="29">
        <v>42.3</v>
      </c>
      <c r="F71" s="28">
        <v>5.36</v>
      </c>
      <c r="G71" s="23">
        <f t="shared" si="0"/>
        <v>6.5928000000000004</v>
      </c>
      <c r="H71" s="113">
        <f>G71*E71</f>
        <v>278.87544000000003</v>
      </c>
      <c r="I71" s="9"/>
      <c r="J71" s="8"/>
      <c r="K71" s="9"/>
      <c r="L71" s="8"/>
      <c r="M71" s="9"/>
      <c r="P71" s="2"/>
      <c r="Q71" s="2"/>
      <c r="R71" s="2"/>
    </row>
    <row r="72" spans="1:18" ht="58.5" customHeight="1" x14ac:dyDescent="0.25">
      <c r="A72" s="35" t="s">
        <v>134</v>
      </c>
      <c r="B72" s="20" t="s">
        <v>19</v>
      </c>
      <c r="C72" s="31" t="s">
        <v>88</v>
      </c>
      <c r="D72" s="20" t="s">
        <v>13</v>
      </c>
      <c r="E72" s="29">
        <v>27.65</v>
      </c>
      <c r="F72" s="28">
        <v>31.11</v>
      </c>
      <c r="G72" s="23">
        <f t="shared" si="0"/>
        <v>38.265299999999996</v>
      </c>
      <c r="H72" s="113">
        <f>G72*E72</f>
        <v>1058.035545</v>
      </c>
      <c r="I72" s="9"/>
      <c r="J72" s="8"/>
      <c r="K72" s="9"/>
      <c r="L72" s="8"/>
      <c r="M72" s="9"/>
      <c r="P72" s="2"/>
      <c r="Q72" s="2"/>
      <c r="R72" s="2"/>
    </row>
    <row r="73" spans="1:18" ht="21" customHeight="1" x14ac:dyDescent="0.25">
      <c r="A73" s="94">
        <v>12</v>
      </c>
      <c r="B73" s="101"/>
      <c r="C73" s="95" t="s">
        <v>59</v>
      </c>
      <c r="D73" s="101"/>
      <c r="E73" s="103"/>
      <c r="F73" s="98"/>
      <c r="G73" s="97">
        <f t="shared" si="0"/>
        <v>0</v>
      </c>
      <c r="H73" s="115">
        <f>H74+H75+H76+H77</f>
        <v>1085.5242000000001</v>
      </c>
      <c r="I73" s="9"/>
      <c r="J73" s="8"/>
      <c r="K73" s="9"/>
      <c r="L73" s="8"/>
      <c r="M73" s="9"/>
      <c r="P73" s="2"/>
      <c r="Q73" s="2"/>
      <c r="R73" s="2"/>
    </row>
    <row r="74" spans="1:18" ht="60" customHeight="1" x14ac:dyDescent="0.25">
      <c r="A74" s="35" t="s">
        <v>170</v>
      </c>
      <c r="B74" s="20">
        <v>95472</v>
      </c>
      <c r="C74" s="31" t="s">
        <v>89</v>
      </c>
      <c r="D74" s="20" t="s">
        <v>5</v>
      </c>
      <c r="E74" s="29">
        <v>1</v>
      </c>
      <c r="F74" s="28">
        <v>537.87</v>
      </c>
      <c r="G74" s="23">
        <f t="shared" ref="G74:G82" si="7">(F74*0.23)+F74</f>
        <v>661.58010000000002</v>
      </c>
      <c r="H74" s="113">
        <f t="shared" ref="H74:H77" si="8">G74*E74</f>
        <v>661.58010000000002</v>
      </c>
      <c r="I74" s="9"/>
      <c r="J74" s="8"/>
      <c r="K74" s="9"/>
      <c r="L74" s="8"/>
      <c r="M74" s="9"/>
      <c r="P74" s="2"/>
      <c r="Q74" s="2"/>
      <c r="R74" s="2"/>
    </row>
    <row r="75" spans="1:18" ht="38.25" customHeight="1" x14ac:dyDescent="0.25">
      <c r="A75" s="35" t="s">
        <v>171</v>
      </c>
      <c r="B75" s="20">
        <v>86906</v>
      </c>
      <c r="C75" s="31" t="s">
        <v>153</v>
      </c>
      <c r="D75" s="20" t="s">
        <v>5</v>
      </c>
      <c r="E75" s="29">
        <v>1</v>
      </c>
      <c r="F75" s="28">
        <v>70.59</v>
      </c>
      <c r="G75" s="23">
        <f t="shared" si="7"/>
        <v>86.825700000000012</v>
      </c>
      <c r="H75" s="113">
        <f t="shared" si="8"/>
        <v>86.825700000000012</v>
      </c>
      <c r="I75" s="9"/>
      <c r="J75" s="8"/>
      <c r="K75" s="9"/>
      <c r="L75" s="8"/>
      <c r="M75" s="9"/>
      <c r="P75" s="2"/>
      <c r="Q75" s="2"/>
      <c r="R75" s="2"/>
    </row>
    <row r="76" spans="1:18" ht="35.25" customHeight="1" x14ac:dyDescent="0.25">
      <c r="A76" s="35" t="s">
        <v>179</v>
      </c>
      <c r="B76" s="20">
        <v>86883</v>
      </c>
      <c r="C76" s="31" t="s">
        <v>154</v>
      </c>
      <c r="D76" s="20" t="s">
        <v>155</v>
      </c>
      <c r="E76" s="29">
        <v>1</v>
      </c>
      <c r="F76" s="28">
        <v>9.14</v>
      </c>
      <c r="G76" s="23">
        <f t="shared" si="7"/>
        <v>11.2422</v>
      </c>
      <c r="H76" s="113">
        <f t="shared" si="8"/>
        <v>11.2422</v>
      </c>
      <c r="I76" s="9"/>
      <c r="J76" s="8"/>
      <c r="K76" s="9"/>
      <c r="L76" s="8"/>
      <c r="M76" s="9"/>
      <c r="P76" s="2"/>
      <c r="Q76" s="2"/>
      <c r="R76" s="2"/>
    </row>
    <row r="77" spans="1:18" ht="47.25" customHeight="1" x14ac:dyDescent="0.25">
      <c r="A77" s="35" t="s">
        <v>180</v>
      </c>
      <c r="B77" s="20">
        <v>86903</v>
      </c>
      <c r="C77" s="31" t="s">
        <v>152</v>
      </c>
      <c r="D77" s="20" t="s">
        <v>5</v>
      </c>
      <c r="E77" s="29">
        <v>1</v>
      </c>
      <c r="F77" s="28">
        <v>264.94</v>
      </c>
      <c r="G77" s="23">
        <f t="shared" si="7"/>
        <v>325.87619999999998</v>
      </c>
      <c r="H77" s="113">
        <f t="shared" si="8"/>
        <v>325.87619999999998</v>
      </c>
      <c r="I77" s="9"/>
      <c r="J77" s="8"/>
      <c r="K77" s="9"/>
      <c r="L77" s="8"/>
      <c r="M77" s="9"/>
      <c r="P77" s="2"/>
      <c r="Q77" s="2"/>
      <c r="R77" s="2"/>
    </row>
    <row r="78" spans="1:18" ht="18.75" customHeight="1" x14ac:dyDescent="0.25">
      <c r="A78" s="94">
        <v>13</v>
      </c>
      <c r="B78" s="101"/>
      <c r="C78" s="95" t="s">
        <v>57</v>
      </c>
      <c r="D78" s="101"/>
      <c r="E78" s="98"/>
      <c r="F78" s="105"/>
      <c r="G78" s="97">
        <f t="shared" si="7"/>
        <v>0</v>
      </c>
      <c r="H78" s="118">
        <f>H79+H80</f>
        <v>3959.0747999999994</v>
      </c>
      <c r="I78" s="9"/>
      <c r="J78" s="8"/>
      <c r="K78" s="9"/>
      <c r="L78" s="8"/>
      <c r="M78" s="9"/>
      <c r="P78" s="2"/>
      <c r="Q78" s="2"/>
      <c r="R78" s="2"/>
    </row>
    <row r="79" spans="1:18" ht="48.75" customHeight="1" x14ac:dyDescent="0.25">
      <c r="A79" s="35" t="s">
        <v>172</v>
      </c>
      <c r="B79" s="20">
        <v>90821</v>
      </c>
      <c r="C79" s="31" t="s">
        <v>96</v>
      </c>
      <c r="D79" s="20" t="s">
        <v>5</v>
      </c>
      <c r="E79" s="29">
        <v>4</v>
      </c>
      <c r="F79" s="28">
        <v>272.19</v>
      </c>
      <c r="G79" s="23">
        <f t="shared" si="7"/>
        <v>334.7937</v>
      </c>
      <c r="H79" s="113">
        <f>G79*E79</f>
        <v>1339.1748</v>
      </c>
      <c r="I79" s="9"/>
      <c r="J79" s="8"/>
      <c r="K79" s="9"/>
      <c r="L79" s="8"/>
      <c r="M79" s="9"/>
      <c r="P79" s="2"/>
      <c r="Q79" s="2"/>
      <c r="R79" s="2"/>
    </row>
    <row r="80" spans="1:18" ht="48.75" customHeight="1" x14ac:dyDescent="0.25">
      <c r="A80" s="35" t="s">
        <v>181</v>
      </c>
      <c r="B80" s="20" t="s">
        <v>19</v>
      </c>
      <c r="C80" s="31" t="s">
        <v>158</v>
      </c>
      <c r="D80" s="20" t="s">
        <v>13</v>
      </c>
      <c r="E80" s="29">
        <v>6</v>
      </c>
      <c r="F80" s="28">
        <v>355</v>
      </c>
      <c r="G80" s="23">
        <f t="shared" si="7"/>
        <v>436.65</v>
      </c>
      <c r="H80" s="113">
        <f>G80*E80</f>
        <v>2619.8999999999996</v>
      </c>
      <c r="I80" s="9"/>
      <c r="J80" s="8"/>
      <c r="K80" s="9"/>
      <c r="L80" s="8"/>
      <c r="M80" s="9"/>
      <c r="P80" s="2"/>
      <c r="Q80" s="2"/>
      <c r="R80" s="2"/>
    </row>
    <row r="81" spans="1:18" ht="21" customHeight="1" x14ac:dyDescent="0.25">
      <c r="A81" s="94">
        <v>14</v>
      </c>
      <c r="B81" s="101"/>
      <c r="C81" s="102" t="s">
        <v>45</v>
      </c>
      <c r="D81" s="101"/>
      <c r="E81" s="103"/>
      <c r="F81" s="103"/>
      <c r="G81" s="97">
        <f t="shared" si="7"/>
        <v>0</v>
      </c>
      <c r="H81" s="115">
        <f>H82</f>
        <v>25.016970000000001</v>
      </c>
      <c r="I81" s="9"/>
      <c r="J81" s="8"/>
      <c r="K81" s="9"/>
      <c r="L81" s="8"/>
      <c r="M81" s="9"/>
      <c r="P81" s="2"/>
      <c r="Q81" s="2"/>
      <c r="R81" s="2"/>
    </row>
    <row r="82" spans="1:18" ht="31.5" customHeight="1" x14ac:dyDescent="0.25">
      <c r="A82" s="25" t="s">
        <v>182</v>
      </c>
      <c r="B82" s="20">
        <v>99802</v>
      </c>
      <c r="C82" s="33" t="s">
        <v>46</v>
      </c>
      <c r="D82" s="20" t="s">
        <v>13</v>
      </c>
      <c r="E82" s="29">
        <v>47.3</v>
      </c>
      <c r="F82" s="27">
        <v>0.43</v>
      </c>
      <c r="G82" s="23">
        <f t="shared" si="7"/>
        <v>0.52890000000000004</v>
      </c>
      <c r="H82" s="113">
        <f t="shared" ref="H82" si="9">G82*E82</f>
        <v>25.016970000000001</v>
      </c>
      <c r="I82" s="9"/>
      <c r="J82" s="8"/>
      <c r="K82" s="9"/>
      <c r="L82" s="8"/>
      <c r="M82" s="9"/>
      <c r="P82" s="2"/>
      <c r="Q82" s="2"/>
      <c r="R82" s="2"/>
    </row>
    <row r="83" spans="1:18" ht="23.25" customHeight="1" x14ac:dyDescent="0.25">
      <c r="A83" s="106"/>
      <c r="B83" s="101"/>
      <c r="C83" s="95" t="s">
        <v>14</v>
      </c>
      <c r="D83" s="101"/>
      <c r="E83" s="103"/>
      <c r="F83" s="103"/>
      <c r="G83" s="107"/>
      <c r="H83" s="119">
        <f>H81+H78+H73+H69+H63+H54+H42+H40+H36+H30+H27+H22+H10+H7</f>
        <v>66999.998680000004</v>
      </c>
      <c r="I83" s="9"/>
      <c r="J83" s="8"/>
      <c r="K83" s="9"/>
      <c r="L83" s="8"/>
      <c r="M83" s="9"/>
      <c r="P83" s="2"/>
      <c r="Q83" s="2"/>
      <c r="R83" s="2"/>
    </row>
    <row r="84" spans="1:18" ht="23.25" customHeight="1" x14ac:dyDescent="0.25">
      <c r="A84" s="191"/>
      <c r="B84" s="192"/>
      <c r="C84" s="95" t="s">
        <v>14</v>
      </c>
      <c r="D84" s="192" t="s">
        <v>183</v>
      </c>
      <c r="E84" s="193">
        <v>5</v>
      </c>
      <c r="F84" s="193"/>
      <c r="G84" s="194"/>
      <c r="H84" s="195">
        <v>335000</v>
      </c>
      <c r="I84" s="9"/>
      <c r="J84" s="8"/>
      <c r="K84" s="9"/>
      <c r="L84" s="8"/>
      <c r="M84" s="9"/>
      <c r="P84" s="2"/>
      <c r="Q84" s="2"/>
      <c r="R84" s="2"/>
    </row>
    <row r="85" spans="1:18" ht="28.5" customHeight="1" x14ac:dyDescent="0.25">
      <c r="A85" s="73"/>
      <c r="B85" s="74"/>
      <c r="C85" s="75" t="s">
        <v>33</v>
      </c>
      <c r="D85" s="74"/>
      <c r="E85" s="74"/>
      <c r="F85" s="74"/>
      <c r="G85" s="74"/>
      <c r="H85" s="76"/>
    </row>
    <row r="86" spans="1:18" x14ac:dyDescent="0.25">
      <c r="A86" s="73"/>
      <c r="B86" s="74"/>
      <c r="C86" s="75" t="s">
        <v>34</v>
      </c>
      <c r="D86" s="74"/>
      <c r="E86" s="74"/>
      <c r="F86" s="74"/>
      <c r="G86" s="74"/>
      <c r="H86" s="76"/>
    </row>
    <row r="87" spans="1:18" ht="12.75" customHeight="1" thickBot="1" x14ac:dyDescent="0.3">
      <c r="A87" s="77"/>
      <c r="B87" s="78"/>
      <c r="C87" s="79" t="s">
        <v>35</v>
      </c>
      <c r="D87" s="78"/>
      <c r="E87" s="78"/>
      <c r="F87" s="78"/>
      <c r="G87" s="78"/>
      <c r="H87" s="80"/>
    </row>
  </sheetData>
  <mergeCells count="6">
    <mergeCell ref="A3:B3"/>
    <mergeCell ref="A1:H2"/>
    <mergeCell ref="A4:B5"/>
    <mergeCell ref="D4:F5"/>
    <mergeCell ref="G4:H5"/>
    <mergeCell ref="C3:H3"/>
  </mergeCells>
  <dataValidations count="3">
    <dataValidation type="decimal" operator="greaterThan" allowBlank="1" showErrorMessage="1" errorTitle="numero" error="Não é permitido digitar texto ou números com ponto." sqref="G7:G8 E7:E33 F7:F35 J7:J84 E36:F84 L7:L84">
      <formula1>0</formula1>
      <formula2>0</formula2>
    </dataValidation>
    <dataValidation allowBlank="1" showInputMessage="1" showErrorMessage="1" prompt="Digite a descrição do projeto." sqref="A1">
      <formula1>0</formula1>
      <formula2>0</formula2>
    </dataValidation>
    <dataValidation allowBlank="1" showErrorMessage="1" error="Não é permitido digitar texto ou números com ponto." sqref="B10 A7:B9 B22:B24 B42:B43 A10:A26 A27:B33 A36:B41 A42:A82 B54:B84">
      <formula1>0</formula1>
      <formula2>0</formula2>
    </dataValidation>
  </dataValidations>
  <pageMargins left="0.7" right="0.7" top="0.75" bottom="0.75" header="0.3" footer="0.3"/>
  <pageSetup paperSize="9" scale="49" fitToHeight="4" orientation="portrait" r:id="rId1"/>
  <rowBreaks count="1" manualBreakCount="1">
    <brk id="97"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activeCell="M18" sqref="M18"/>
    </sheetView>
  </sheetViews>
  <sheetFormatPr defaultRowHeight="15" x14ac:dyDescent="0.25"/>
  <cols>
    <col min="1" max="1" width="9.28515625" bestFit="1" customWidth="1"/>
    <col min="4" max="4" width="16.85546875" customWidth="1"/>
    <col min="5" max="5" width="14.42578125" customWidth="1"/>
    <col min="6" max="6" width="10.28515625" bestFit="1" customWidth="1"/>
    <col min="7" max="7" width="14.28515625" customWidth="1"/>
    <col min="8" max="8" width="10.28515625" bestFit="1" customWidth="1"/>
    <col min="9" max="9" width="14.28515625" customWidth="1"/>
    <col min="11" max="11" width="10.140625" bestFit="1" customWidth="1"/>
  </cols>
  <sheetData>
    <row r="1" spans="1:14" ht="33.75" customHeight="1" thickBot="1" x14ac:dyDescent="0.35">
      <c r="A1" s="169" t="s">
        <v>51</v>
      </c>
      <c r="B1" s="170"/>
      <c r="C1" s="170"/>
      <c r="D1" s="170"/>
      <c r="E1" s="170"/>
      <c r="F1" s="170"/>
      <c r="G1" s="170"/>
      <c r="H1" s="130"/>
      <c r="I1" s="131"/>
    </row>
    <row r="2" spans="1:14" ht="15.75" thickBot="1" x14ac:dyDescent="0.3">
      <c r="A2" s="132"/>
      <c r="B2" s="133"/>
      <c r="C2" s="133"/>
      <c r="D2" s="133"/>
      <c r="E2" s="133"/>
      <c r="F2" s="133"/>
      <c r="G2" s="133"/>
      <c r="H2" s="133"/>
      <c r="I2" s="134"/>
    </row>
    <row r="3" spans="1:14" ht="21.75" customHeight="1" x14ac:dyDescent="0.25">
      <c r="A3" s="181" t="s">
        <v>174</v>
      </c>
      <c r="B3" s="182"/>
      <c r="C3" s="182"/>
      <c r="D3" s="182"/>
      <c r="E3" s="182"/>
      <c r="F3" s="47"/>
      <c r="G3" s="47"/>
      <c r="H3" s="47"/>
      <c r="I3" s="48"/>
    </row>
    <row r="4" spans="1:14" ht="21" customHeight="1" x14ac:dyDescent="0.25">
      <c r="A4" s="183" t="s">
        <v>63</v>
      </c>
      <c r="B4" s="184"/>
      <c r="C4" s="184"/>
      <c r="D4" s="184"/>
      <c r="E4" s="68"/>
      <c r="F4" s="45"/>
      <c r="G4" s="45"/>
      <c r="H4" s="45"/>
      <c r="I4" s="46"/>
    </row>
    <row r="5" spans="1:14" ht="23.25" customHeight="1" thickBot="1" x14ac:dyDescent="0.3">
      <c r="A5" s="185" t="s">
        <v>175</v>
      </c>
      <c r="B5" s="186"/>
      <c r="C5" s="186"/>
      <c r="D5" s="186"/>
      <c r="E5" s="49"/>
      <c r="F5" s="49"/>
      <c r="G5" s="49"/>
      <c r="H5" s="49"/>
      <c r="I5" s="50"/>
    </row>
    <row r="6" spans="1:14" ht="19.5" customHeight="1" x14ac:dyDescent="0.25">
      <c r="A6" s="135" t="s">
        <v>2</v>
      </c>
      <c r="B6" s="136" t="s">
        <v>52</v>
      </c>
      <c r="C6" s="136"/>
      <c r="D6" s="136"/>
      <c r="E6" s="136" t="s">
        <v>53</v>
      </c>
      <c r="F6" s="136"/>
      <c r="G6" s="136" t="s">
        <v>54</v>
      </c>
      <c r="H6" s="136"/>
      <c r="I6" s="137" t="s">
        <v>136</v>
      </c>
    </row>
    <row r="7" spans="1:14" x14ac:dyDescent="0.25">
      <c r="A7" s="177"/>
      <c r="B7" s="171"/>
      <c r="C7" s="172"/>
      <c r="D7" s="173"/>
      <c r="E7" s="52" t="s">
        <v>55</v>
      </c>
      <c r="F7" s="52" t="s">
        <v>56</v>
      </c>
      <c r="G7" s="52" t="s">
        <v>55</v>
      </c>
      <c r="H7" s="52" t="s">
        <v>56</v>
      </c>
      <c r="I7" s="53" t="s">
        <v>55</v>
      </c>
    </row>
    <row r="8" spans="1:14" x14ac:dyDescent="0.25">
      <c r="A8" s="178"/>
      <c r="B8" s="174"/>
      <c r="C8" s="175"/>
      <c r="D8" s="176"/>
      <c r="E8" s="52"/>
      <c r="F8" s="52"/>
      <c r="G8" s="52"/>
      <c r="H8" s="52"/>
      <c r="I8" s="53"/>
    </row>
    <row r="9" spans="1:14" x14ac:dyDescent="0.25">
      <c r="A9" s="54">
        <v>1</v>
      </c>
      <c r="B9" s="163" t="s">
        <v>11</v>
      </c>
      <c r="C9" s="164"/>
      <c r="D9" s="165"/>
      <c r="E9" s="138">
        <v>2876.59</v>
      </c>
      <c r="F9" s="56">
        <v>1</v>
      </c>
      <c r="G9" s="55">
        <f>E9</f>
        <v>2876.59</v>
      </c>
      <c r="H9" s="56"/>
      <c r="I9" s="81"/>
    </row>
    <row r="10" spans="1:14" x14ac:dyDescent="0.25">
      <c r="A10" s="69">
        <v>2</v>
      </c>
      <c r="B10" s="163" t="s">
        <v>65</v>
      </c>
      <c r="C10" s="164"/>
      <c r="D10" s="165"/>
      <c r="E10" s="55">
        <v>14146.03</v>
      </c>
      <c r="F10" s="56">
        <v>1</v>
      </c>
      <c r="G10" s="55">
        <f>E10</f>
        <v>14146.03</v>
      </c>
      <c r="H10" s="56"/>
      <c r="I10" s="81"/>
    </row>
    <row r="11" spans="1:14" x14ac:dyDescent="0.25">
      <c r="A11" s="69">
        <v>3</v>
      </c>
      <c r="B11" s="163" t="s">
        <v>75</v>
      </c>
      <c r="C11" s="164"/>
      <c r="D11" s="165"/>
      <c r="E11" s="55">
        <v>4498.8100000000004</v>
      </c>
      <c r="F11" s="56">
        <v>1</v>
      </c>
      <c r="G11" s="55">
        <f>E11</f>
        <v>4498.8100000000004</v>
      </c>
      <c r="H11" s="56"/>
      <c r="I11" s="81"/>
    </row>
    <row r="12" spans="1:14" x14ac:dyDescent="0.25">
      <c r="A12" s="69">
        <v>4</v>
      </c>
      <c r="B12" s="163" t="s">
        <v>137</v>
      </c>
      <c r="C12" s="164"/>
      <c r="D12" s="165"/>
      <c r="E12" s="55">
        <v>3949.35</v>
      </c>
      <c r="F12" s="56">
        <v>0.5</v>
      </c>
      <c r="G12" s="55">
        <f t="shared" ref="G12:G17" si="0">E12/2</f>
        <v>1974.675</v>
      </c>
      <c r="H12" s="56"/>
      <c r="I12" s="81">
        <f t="shared" ref="I12:I17" si="1">G12</f>
        <v>1974.675</v>
      </c>
    </row>
    <row r="13" spans="1:14" x14ac:dyDescent="0.25">
      <c r="A13" s="69">
        <v>5</v>
      </c>
      <c r="B13" s="163" t="s">
        <v>138</v>
      </c>
      <c r="C13" s="164"/>
      <c r="D13" s="165"/>
      <c r="E13" s="55">
        <v>11497.39</v>
      </c>
      <c r="F13" s="56">
        <v>0.5</v>
      </c>
      <c r="G13" s="55">
        <f t="shared" si="0"/>
        <v>5748.6949999999997</v>
      </c>
      <c r="H13" s="56">
        <v>0.5</v>
      </c>
      <c r="I13" s="81">
        <f t="shared" si="1"/>
        <v>5748.6949999999997</v>
      </c>
    </row>
    <row r="14" spans="1:14" x14ac:dyDescent="0.25">
      <c r="A14" s="69">
        <v>6</v>
      </c>
      <c r="B14" s="163" t="s">
        <v>58</v>
      </c>
      <c r="C14" s="164"/>
      <c r="D14" s="165"/>
      <c r="E14" s="55">
        <v>4585.9399999999996</v>
      </c>
      <c r="F14" s="56">
        <v>0.5</v>
      </c>
      <c r="G14" s="55">
        <f t="shared" si="0"/>
        <v>2292.9699999999998</v>
      </c>
      <c r="H14" s="56">
        <v>0.5</v>
      </c>
      <c r="I14" s="81">
        <f t="shared" si="1"/>
        <v>2292.9699999999998</v>
      </c>
      <c r="N14" s="139"/>
    </row>
    <row r="15" spans="1:14" x14ac:dyDescent="0.25">
      <c r="A15" s="69">
        <v>7</v>
      </c>
      <c r="B15" s="163" t="s">
        <v>98</v>
      </c>
      <c r="C15" s="164"/>
      <c r="D15" s="165"/>
      <c r="E15" s="55">
        <v>2008.53</v>
      </c>
      <c r="F15" s="56">
        <v>0.5</v>
      </c>
      <c r="G15" s="55">
        <f t="shared" si="0"/>
        <v>1004.265</v>
      </c>
      <c r="H15" s="56">
        <v>0.5</v>
      </c>
      <c r="I15" s="81">
        <f t="shared" si="1"/>
        <v>1004.265</v>
      </c>
    </row>
    <row r="16" spans="1:14" x14ac:dyDescent="0.25">
      <c r="A16" s="69">
        <v>8</v>
      </c>
      <c r="B16" s="163" t="s">
        <v>60</v>
      </c>
      <c r="C16" s="164"/>
      <c r="D16" s="165"/>
      <c r="E16" s="55">
        <v>2114.86</v>
      </c>
      <c r="F16" s="56">
        <v>0.5</v>
      </c>
      <c r="G16" s="55">
        <f t="shared" si="0"/>
        <v>1057.43</v>
      </c>
      <c r="H16" s="56">
        <v>0.5</v>
      </c>
      <c r="I16" s="81">
        <f t="shared" si="1"/>
        <v>1057.43</v>
      </c>
    </row>
    <row r="17" spans="1:13" x14ac:dyDescent="0.25">
      <c r="A17" s="69">
        <v>9</v>
      </c>
      <c r="B17" s="163" t="s">
        <v>139</v>
      </c>
      <c r="C17" s="164"/>
      <c r="D17" s="165"/>
      <c r="E17" s="55">
        <v>4789.46</v>
      </c>
      <c r="F17" s="56">
        <v>0.5</v>
      </c>
      <c r="G17" s="55">
        <f t="shared" si="0"/>
        <v>2394.73</v>
      </c>
      <c r="H17" s="56">
        <v>0.5</v>
      </c>
      <c r="I17" s="81">
        <f t="shared" si="1"/>
        <v>2394.73</v>
      </c>
    </row>
    <row r="18" spans="1:13" x14ac:dyDescent="0.25">
      <c r="A18" s="69">
        <v>10</v>
      </c>
      <c r="B18" s="163" t="s">
        <v>140</v>
      </c>
      <c r="C18" s="164"/>
      <c r="D18" s="165"/>
      <c r="E18" s="55">
        <v>8316.57</v>
      </c>
      <c r="F18" s="56"/>
      <c r="G18" s="55"/>
      <c r="H18" s="56">
        <v>1</v>
      </c>
      <c r="I18" s="81">
        <f>E18</f>
        <v>8316.57</v>
      </c>
    </row>
    <row r="19" spans="1:13" x14ac:dyDescent="0.25">
      <c r="A19" s="69">
        <v>11</v>
      </c>
      <c r="B19" s="163" t="s">
        <v>86</v>
      </c>
      <c r="C19" s="164"/>
      <c r="D19" s="165"/>
      <c r="E19" s="55">
        <v>3146.86</v>
      </c>
      <c r="F19" s="56">
        <v>0.5</v>
      </c>
      <c r="G19" s="55">
        <f>E19/2</f>
        <v>1573.43</v>
      </c>
      <c r="H19" s="56">
        <v>0.5</v>
      </c>
      <c r="I19" s="81">
        <f>G19</f>
        <v>1573.43</v>
      </c>
    </row>
    <row r="20" spans="1:13" ht="15.75" customHeight="1" x14ac:dyDescent="0.25">
      <c r="A20" s="69">
        <v>12</v>
      </c>
      <c r="B20" s="166" t="s">
        <v>59</v>
      </c>
      <c r="C20" s="167"/>
      <c r="D20" s="168"/>
      <c r="E20" s="55">
        <v>1085.52</v>
      </c>
      <c r="F20" s="56"/>
      <c r="G20" s="55"/>
      <c r="H20" s="56">
        <v>1</v>
      </c>
      <c r="I20" s="81">
        <f>E20</f>
        <v>1085.52</v>
      </c>
    </row>
    <row r="21" spans="1:13" x14ac:dyDescent="0.25">
      <c r="A21" s="69">
        <v>13</v>
      </c>
      <c r="B21" s="163" t="s">
        <v>57</v>
      </c>
      <c r="C21" s="164"/>
      <c r="D21" s="165"/>
      <c r="E21" s="55">
        <v>3959.07</v>
      </c>
      <c r="F21" s="56">
        <v>0.5</v>
      </c>
      <c r="G21" s="55">
        <f>E21/2</f>
        <v>1979.5350000000001</v>
      </c>
      <c r="H21" s="56">
        <v>0.5</v>
      </c>
      <c r="I21" s="81">
        <f>E21/2</f>
        <v>1979.5350000000001</v>
      </c>
    </row>
    <row r="22" spans="1:13" x14ac:dyDescent="0.25">
      <c r="A22" s="54">
        <v>15</v>
      </c>
      <c r="B22" s="163" t="s">
        <v>45</v>
      </c>
      <c r="C22" s="164"/>
      <c r="D22" s="165"/>
      <c r="E22" s="55">
        <v>25.02</v>
      </c>
      <c r="F22" s="56"/>
      <c r="G22" s="55"/>
      <c r="H22" s="56">
        <v>1</v>
      </c>
      <c r="I22" s="81">
        <v>25.02</v>
      </c>
    </row>
    <row r="23" spans="1:13" ht="26.25" customHeight="1" thickBot="1" x14ac:dyDescent="0.3">
      <c r="A23" s="189" t="s">
        <v>53</v>
      </c>
      <c r="B23" s="190"/>
      <c r="C23" s="190"/>
      <c r="D23" s="190"/>
      <c r="E23" s="83">
        <f>E22+E21+E20+E19+E18+E17+E16+E15+E14+E13+E12+E11+E10+E9</f>
        <v>67000</v>
      </c>
      <c r="F23" s="82"/>
      <c r="G23" s="83">
        <f>G9+G10+G11+G12+G13+G14+G15+G16+G17+G19+G21</f>
        <v>39547.160000000011</v>
      </c>
      <c r="H23" s="84"/>
      <c r="I23" s="85">
        <f>I12+I13+I14+I15+I16+I17+I18+I19+I20+I21+I22</f>
        <v>27452.84</v>
      </c>
      <c r="K23" s="2"/>
    </row>
    <row r="24" spans="1:13" ht="23.25" customHeight="1" x14ac:dyDescent="0.25">
      <c r="A24" s="51"/>
      <c r="B24" s="41"/>
      <c r="C24" s="41"/>
      <c r="D24" s="41"/>
      <c r="E24" s="41"/>
      <c r="F24" s="41"/>
      <c r="G24" s="41"/>
      <c r="H24" s="41"/>
      <c r="I24" s="42"/>
    </row>
    <row r="25" spans="1:13" ht="26.25" customHeight="1" x14ac:dyDescent="0.25">
      <c r="A25" s="187" t="s">
        <v>61</v>
      </c>
      <c r="B25" s="188"/>
      <c r="C25" s="188"/>
      <c r="D25" s="188"/>
      <c r="E25" s="188"/>
      <c r="F25" s="188"/>
      <c r="G25" s="188"/>
      <c r="H25" s="86"/>
      <c r="I25" s="87"/>
      <c r="M25" s="2">
        <f>I23+G23</f>
        <v>67000.000000000015</v>
      </c>
    </row>
    <row r="26" spans="1:13" ht="17.25" customHeight="1" thickBot="1" x14ac:dyDescent="0.3">
      <c r="A26" s="179" t="s">
        <v>62</v>
      </c>
      <c r="B26" s="180"/>
      <c r="C26" s="180"/>
      <c r="D26" s="180"/>
      <c r="E26" s="180"/>
      <c r="F26" s="180"/>
      <c r="G26" s="180"/>
      <c r="H26" s="88"/>
      <c r="I26" s="89"/>
    </row>
  </sheetData>
  <mergeCells count="23">
    <mergeCell ref="B21:D21"/>
    <mergeCell ref="B22:D22"/>
    <mergeCell ref="A26:G26"/>
    <mergeCell ref="A3:E3"/>
    <mergeCell ref="A4:D4"/>
    <mergeCell ref="A5:D5"/>
    <mergeCell ref="A25:G25"/>
    <mergeCell ref="B15:D15"/>
    <mergeCell ref="B16:D16"/>
    <mergeCell ref="B17:D17"/>
    <mergeCell ref="B18:D18"/>
    <mergeCell ref="B19:D19"/>
    <mergeCell ref="A23:D23"/>
    <mergeCell ref="B11:D11"/>
    <mergeCell ref="B12:D12"/>
    <mergeCell ref="B13:D13"/>
    <mergeCell ref="B14:D14"/>
    <mergeCell ref="B20:D20"/>
    <mergeCell ref="A1:G1"/>
    <mergeCell ref="B7:D8"/>
    <mergeCell ref="A7:A8"/>
    <mergeCell ref="B9:D9"/>
    <mergeCell ref="B10:D10"/>
  </mergeCells>
  <pageMargins left="0.511811024" right="0.511811024" top="0.78740157499999996" bottom="0.78740157499999996" header="0.31496062000000002" footer="0.31496062000000002"/>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ORÇAMENTO</vt:lpstr>
      <vt:lpstr>CRONOGRAMA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2021-12-08T12:05:27Z</cp:lastPrinted>
  <dcterms:created xsi:type="dcterms:W3CDTF">2020-05-04T14:11:58Z</dcterms:created>
  <dcterms:modified xsi:type="dcterms:W3CDTF">2022-03-11T16:34:36Z</dcterms:modified>
</cp:coreProperties>
</file>